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rezence" sheetId="1" r:id="rId4"/>
    <sheet state="visible" name="skupina A" sheetId="2" r:id="rId5"/>
    <sheet state="visible" name="skupina B" sheetId="3" r:id="rId6"/>
    <sheet state="visible" name="skupina C" sheetId="4" r:id="rId7"/>
    <sheet state="visible" name="skupina D" sheetId="5" r:id="rId8"/>
    <sheet state="visible" name="skupina E" sheetId="6" r:id="rId9"/>
    <sheet state="visible" name="skupuna F" sheetId="7" r:id="rId10"/>
    <sheet state="visible" name="žáci_skupina_G" sheetId="8" r:id="rId11"/>
    <sheet state="visible" name="žáci_skupina_H" sheetId="9" r:id="rId12"/>
    <sheet state="visible" name="Pavouk dospělí" sheetId="10" r:id="rId13"/>
    <sheet state="visible" name="pavouk děti" sheetId="11" r:id="rId14"/>
    <sheet state="visible" name="Pavouk_2_skupiny" sheetId="12" r:id="rId15"/>
    <sheet state="visible" name="Pavouk_4_skupiny 2 porážky" sheetId="13" r:id="rId16"/>
    <sheet state="visible" name="Sheet5" sheetId="14" r:id="rId17"/>
    <sheet state="visible" name="Pavouk_2_skupiny_2_porážky" sheetId="15" r:id="rId18"/>
    <sheet state="visible" name="tabulka_tisk" sheetId="16" r:id="rId19"/>
    <sheet state="visible" name="Pavouk nákres" sheetId="17" r:id="rId20"/>
    <sheet state="visible" name="List3" sheetId="18" r:id="rId21"/>
    <sheet state="visible" name="lístky k tisku" sheetId="19" r:id="rId22"/>
  </sheets>
  <definedNames>
    <definedName name="skore">List3!$C$2:$C$8</definedName>
    <definedName hidden="1" localSheetId="0" name="_xlnm._FilterDatabase">Prezence!$A$2:$E$27</definedName>
  </definedNames>
  <calcPr/>
  <extLst>
    <ext uri="GoogleSheetsCustomDataVersion2">
      <go:sheetsCustomData xmlns:go="http://customooxmlschemas.google.com/" r:id="rId23" roundtripDataChecksum="+9HdWmVwnMawQ5QAD3hcTZw3vXLRBvS4ynictFGpROg="/>
    </ext>
  </extLst>
</workbook>
</file>

<file path=xl/sharedStrings.xml><?xml version="1.0" encoding="utf-8"?>
<sst xmlns="http://schemas.openxmlformats.org/spreadsheetml/2006/main" count="1060" uniqueCount="205">
  <si>
    <t>muži+ženy</t>
  </si>
  <si>
    <t>žáci+junioři</t>
  </si>
  <si>
    <t>Příjmení</t>
  </si>
  <si>
    <t>Jméno</t>
  </si>
  <si>
    <t>skupina</t>
  </si>
  <si>
    <t>startovné</t>
  </si>
  <si>
    <t>20.</t>
  </si>
  <si>
    <t>Diviš</t>
  </si>
  <si>
    <t>Lukáš</t>
  </si>
  <si>
    <t>B</t>
  </si>
  <si>
    <t>1.</t>
  </si>
  <si>
    <t>Prášek</t>
  </si>
  <si>
    <t>Antonín</t>
  </si>
  <si>
    <t>G</t>
  </si>
  <si>
    <t>19.</t>
  </si>
  <si>
    <t>Dvořák</t>
  </si>
  <si>
    <t>Jiří</t>
  </si>
  <si>
    <t>A</t>
  </si>
  <si>
    <t>3.</t>
  </si>
  <si>
    <t>Holas</t>
  </si>
  <si>
    <t>8.</t>
  </si>
  <si>
    <t>Zdeněk</t>
  </si>
  <si>
    <t>5.</t>
  </si>
  <si>
    <t>Herout</t>
  </si>
  <si>
    <t>Michal</t>
  </si>
  <si>
    <t>2.</t>
  </si>
  <si>
    <t>Foitl</t>
  </si>
  <si>
    <t>Aleš</t>
  </si>
  <si>
    <t>7.</t>
  </si>
  <si>
    <t>Kokojan</t>
  </si>
  <si>
    <t>Šimon</t>
  </si>
  <si>
    <t>16.</t>
  </si>
  <si>
    <t>Martin</t>
  </si>
  <si>
    <t>D</t>
  </si>
  <si>
    <t>Hynek</t>
  </si>
  <si>
    <t>H</t>
  </si>
  <si>
    <t>24.</t>
  </si>
  <si>
    <t>Jabůrek</t>
  </si>
  <si>
    <t>F</t>
  </si>
  <si>
    <t>4.</t>
  </si>
  <si>
    <t>Přikrylová</t>
  </si>
  <si>
    <t>Marie</t>
  </si>
  <si>
    <t>6.</t>
  </si>
  <si>
    <t>Jordán</t>
  </si>
  <si>
    <t>Pavel</t>
  </si>
  <si>
    <t>Adam</t>
  </si>
  <si>
    <t>Jordánová</t>
  </si>
  <si>
    <t>Miloslava</t>
  </si>
  <si>
    <t>C</t>
  </si>
  <si>
    <t>Kohoutová</t>
  </si>
  <si>
    <t>Pavla</t>
  </si>
  <si>
    <t>18.</t>
  </si>
  <si>
    <t>Kohout</t>
  </si>
  <si>
    <t>10.</t>
  </si>
  <si>
    <t>Vaníček</t>
  </si>
  <si>
    <t>Milan</t>
  </si>
  <si>
    <t>11.</t>
  </si>
  <si>
    <t>Kunst</t>
  </si>
  <si>
    <t>František</t>
  </si>
  <si>
    <t>E</t>
  </si>
  <si>
    <t>Hrůza</t>
  </si>
  <si>
    <t>RIchard</t>
  </si>
  <si>
    <t>Kunstová</t>
  </si>
  <si>
    <t>Marika</t>
  </si>
  <si>
    <t>12.</t>
  </si>
  <si>
    <t>9.</t>
  </si>
  <si>
    <t>Nechvátal</t>
  </si>
  <si>
    <t>Štěpán</t>
  </si>
  <si>
    <t>13.</t>
  </si>
  <si>
    <t>15.</t>
  </si>
  <si>
    <t>Nehybka</t>
  </si>
  <si>
    <t>Josef</t>
  </si>
  <si>
    <t>14.</t>
  </si>
  <si>
    <t>21.</t>
  </si>
  <si>
    <t>Nevrkla</t>
  </si>
  <si>
    <t>Petr</t>
  </si>
  <si>
    <t>Nováček</t>
  </si>
  <si>
    <t>17.</t>
  </si>
  <si>
    <t>Pokorný</t>
  </si>
  <si>
    <t>Vladimír</t>
  </si>
  <si>
    <t>Přikryl</t>
  </si>
  <si>
    <t>Leoš</t>
  </si>
  <si>
    <t>23.</t>
  </si>
  <si>
    <t>Rygl</t>
  </si>
  <si>
    <t>Šefčíková</t>
  </si>
  <si>
    <t>Zuzana</t>
  </si>
  <si>
    <t>22.</t>
  </si>
  <si>
    <t>Vlček</t>
  </si>
  <si>
    <t>Jan</t>
  </si>
  <si>
    <t>Vobůrka</t>
  </si>
  <si>
    <t>Zelený</t>
  </si>
  <si>
    <t>JIří</t>
  </si>
  <si>
    <t>25.</t>
  </si>
  <si>
    <t>Prášek Vladimír</t>
  </si>
  <si>
    <t>Dvořák Jiří</t>
  </si>
  <si>
    <t>ZÁPAS</t>
  </si>
  <si>
    <t>VÝHRA</t>
  </si>
  <si>
    <t>PROHRA</t>
  </si>
  <si>
    <t>SKÓRE</t>
  </si>
  <si>
    <t>BODY</t>
  </si>
  <si>
    <t>0:0</t>
  </si>
  <si>
    <t>0:3</t>
  </si>
  <si>
    <t>1:3</t>
  </si>
  <si>
    <t>:</t>
  </si>
  <si>
    <t>3:0</t>
  </si>
  <si>
    <t>2:3</t>
  </si>
  <si>
    <t>3:1</t>
  </si>
  <si>
    <t>3:2</t>
  </si>
  <si>
    <t>Pořadí</t>
  </si>
  <si>
    <t>Body</t>
  </si>
  <si>
    <t>Skóre</t>
  </si>
  <si>
    <t>Dvořák Zdenek</t>
  </si>
  <si>
    <t>Nevrkla
Milan</t>
  </si>
  <si>
    <t>Nevrkla Petr</t>
  </si>
  <si>
    <t>Prášek 
Antonín</t>
  </si>
  <si>
    <t>Kokojan Šimon</t>
  </si>
  <si>
    <t>Prášek Hynek</t>
  </si>
  <si>
    <t>Kokojan Adam</t>
  </si>
  <si>
    <t>Pavouk - 1. a 2. místo ve skupině</t>
  </si>
  <si>
    <t>A1</t>
  </si>
  <si>
    <t>Dvořák JIŘÍ</t>
  </si>
  <si>
    <t>B2 Foitl</t>
  </si>
  <si>
    <t>C2 Nehybka</t>
  </si>
  <si>
    <t>C1 Pokorný</t>
  </si>
  <si>
    <t>D1 Nováček</t>
  </si>
  <si>
    <t>D2 Zelený</t>
  </si>
  <si>
    <t>Nechvátal Štěpán</t>
  </si>
  <si>
    <t>E1 Nevrkla Petr</t>
  </si>
  <si>
    <t>E2 Kunst Fr.</t>
  </si>
  <si>
    <t>F2 Vobůrka</t>
  </si>
  <si>
    <t>B1 Dvořák Zdenek</t>
  </si>
  <si>
    <t>A2 Nechvátal</t>
  </si>
  <si>
    <t>F1 Jordán</t>
  </si>
  <si>
    <t>Pavouk - Útěcha</t>
  </si>
  <si>
    <t>A3 vLČEK</t>
  </si>
  <si>
    <t>C3 Jordánová</t>
  </si>
  <si>
    <t>E3 Přikryl</t>
  </si>
  <si>
    <t>F3 Jabůrek</t>
  </si>
  <si>
    <t>A4 Prášek vladimír</t>
  </si>
  <si>
    <t>B4 Diviš</t>
  </si>
  <si>
    <t>Nevrkla Milan</t>
  </si>
  <si>
    <t>C4 Nevrkla Milan</t>
  </si>
  <si>
    <t>D4 Holas</t>
  </si>
  <si>
    <t>E4 Rygl</t>
  </si>
  <si>
    <t>F4 Kohout</t>
  </si>
  <si>
    <t>B3 Šefčíková</t>
  </si>
  <si>
    <t>kONTUMAČNĚ</t>
  </si>
  <si>
    <t>D3 Kunstová</t>
  </si>
  <si>
    <t>G1 Prášek Antonín</t>
  </si>
  <si>
    <t>Prášek Antonín</t>
  </si>
  <si>
    <t>H2 Hrůza</t>
  </si>
  <si>
    <t>H1 Prášek Hynek</t>
  </si>
  <si>
    <t>Prášek H</t>
  </si>
  <si>
    <t>G2 Kokojan Šimon</t>
  </si>
  <si>
    <t>Kokojan Š</t>
  </si>
  <si>
    <t>G3 Holas</t>
  </si>
  <si>
    <t>H3 Kokojan Adam</t>
  </si>
  <si>
    <t>G4 Vaníček</t>
  </si>
  <si>
    <t>H4 Kohoutová</t>
  </si>
  <si>
    <t>G5 Herout</t>
  </si>
  <si>
    <t>H5 Přikrylová</t>
  </si>
  <si>
    <t>B4</t>
  </si>
  <si>
    <t>B2</t>
  </si>
  <si>
    <t>A3</t>
  </si>
  <si>
    <t>A2</t>
  </si>
  <si>
    <t>B3</t>
  </si>
  <si>
    <t>B1</t>
  </si>
  <si>
    <t>A4</t>
  </si>
  <si>
    <t>P1</t>
  </si>
  <si>
    <t>C2</t>
  </si>
  <si>
    <t>P8</t>
  </si>
  <si>
    <t>P2</t>
  </si>
  <si>
    <t>D1</t>
  </si>
  <si>
    <t>C1</t>
  </si>
  <si>
    <t>P3</t>
  </si>
  <si>
    <t>D2</t>
  </si>
  <si>
    <t>finále 14</t>
  </si>
  <si>
    <t>P4</t>
  </si>
  <si>
    <t>vítěz</t>
  </si>
  <si>
    <t>P5</t>
  </si>
  <si>
    <t>P9</t>
  </si>
  <si>
    <t>P11</t>
  </si>
  <si>
    <t>P6</t>
  </si>
  <si>
    <t>8a</t>
  </si>
  <si>
    <t>P10</t>
  </si>
  <si>
    <t>11a</t>
  </si>
  <si>
    <t>P8a 8. místo</t>
  </si>
  <si>
    <t>7.místo</t>
  </si>
  <si>
    <t>P11a 6. místo</t>
  </si>
  <si>
    <t>5.místo</t>
  </si>
  <si>
    <t>P12 4.místo</t>
  </si>
  <si>
    <t>P13 3.místo</t>
  </si>
  <si>
    <t>P14 2.místo</t>
  </si>
  <si>
    <t>P7</t>
  </si>
  <si>
    <t>V12</t>
  </si>
  <si>
    <t>Mikulášský turnaj
6.12.2025
Kněžice</t>
  </si>
  <si>
    <t>2:1</t>
  </si>
  <si>
    <t>1:2</t>
  </si>
  <si>
    <t>2:0</t>
  </si>
  <si>
    <t>0:2</t>
  </si>
  <si>
    <t>1. set</t>
  </si>
  <si>
    <t>2.set</t>
  </si>
  <si>
    <t>3.set</t>
  </si>
  <si>
    <t>4. set</t>
  </si>
  <si>
    <t>5. set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</si>
</sst>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000000"/>
  </numFmts>
  <fonts count="15">
    <font>
      <sz val="10.0"/>
      <color rgb="FF000000"/>
      <name val="Calibri"/>
      <scheme val="minor"/>
    </font>
    <font>
      <sz val="11.0"/>
      <color theme="1"/>
      <name val="Aptos Narrow"/>
    </font>
    <font/>
    <font>
      <sz val="11.0"/>
      <color theme="1"/>
      <name val="Arial"/>
    </font>
    <font>
      <b/>
      <sz val="11.0"/>
      <color theme="1"/>
      <name val="Aptos Narrow"/>
    </font>
    <font>
      <color theme="1"/>
      <name val="Calibri"/>
      <scheme val="minor"/>
    </font>
    <font>
      <sz val="10.0"/>
      <color theme="1"/>
      <name val="Arial"/>
    </font>
    <font>
      <sz val="10.0"/>
      <color rgb="FF000000"/>
      <name val="Arial"/>
    </font>
    <font>
      <b/>
      <sz val="16.0"/>
      <color theme="1"/>
      <name val="Arial"/>
    </font>
    <font>
      <b/>
      <sz val="14.0"/>
      <color rgb="FF800080"/>
      <name val="Arial"/>
    </font>
    <font>
      <b/>
      <sz val="14.0"/>
      <color theme="1"/>
      <name val="Arial"/>
    </font>
    <font>
      <sz val="18.0"/>
      <color rgb="FF000000"/>
      <name val="Calibri"/>
    </font>
    <font>
      <color rgb="FF000000"/>
      <name val="Calibri"/>
    </font>
    <font>
      <i/>
      <sz val="11.0"/>
      <color rgb="FFFFFFFF"/>
      <name val="Arial Narrow"/>
    </font>
    <font>
      <sz val="16.0"/>
      <color theme="1"/>
      <name val="Aptos Narrow"/>
    </font>
  </fonts>
  <fills count="14">
    <fill>
      <patternFill patternType="none"/>
    </fill>
    <fill>
      <patternFill patternType="lightGray"/>
    </fill>
    <fill>
      <patternFill patternType="solid">
        <fgColor rgb="FFA6C9EB"/>
        <bgColor rgb="FFA6C9EB"/>
      </patternFill>
    </fill>
    <fill>
      <patternFill patternType="solid">
        <fgColor rgb="FFFFFF00"/>
        <bgColor rgb="FFFFFF00"/>
      </patternFill>
    </fill>
    <fill>
      <patternFill patternType="solid">
        <fgColor rgb="FF000000"/>
        <bgColor rgb="FF000000"/>
      </patternFill>
    </fill>
    <fill>
      <patternFill patternType="solid">
        <fgColor rgb="FFCCFFCC"/>
        <bgColor rgb="FFCCFFCC"/>
      </patternFill>
    </fill>
    <fill>
      <patternFill patternType="solid">
        <fgColor rgb="FFC0C0C0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  <fill>
      <patternFill patternType="solid">
        <fgColor rgb="FFFFE599"/>
        <bgColor rgb="FFFFE599"/>
      </patternFill>
    </fill>
    <fill>
      <patternFill patternType="solid">
        <fgColor rgb="FFF3F3F3"/>
        <bgColor rgb="FFF3F3F3"/>
      </patternFill>
    </fill>
    <fill>
      <patternFill patternType="solid">
        <fgColor rgb="FF548DD4"/>
        <bgColor rgb="FF548DD4"/>
      </patternFill>
    </fill>
    <fill>
      <patternFill patternType="solid">
        <fgColor theme="4"/>
        <bgColor theme="4"/>
      </patternFill>
    </fill>
  </fills>
  <borders count="60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right/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medium">
        <color rgb="FF000000"/>
      </bottom>
    </border>
    <border>
      <left style="double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double">
        <color rgb="FF000000"/>
      </right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double">
        <color rgb="FF000000"/>
      </left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double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double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double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  <top style="thin">
        <color rgb="FF000000"/>
      </top>
      <bottom style="medium">
        <color rgb="FF000000"/>
      </bottom>
    </border>
    <border>
      <left style="double">
        <color rgb="FF000000"/>
      </left>
      <right/>
      <top style="thin">
        <color rgb="FF000000"/>
      </top>
      <bottom style="medium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left/>
      <right style="double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</border>
    <border>
      <left/>
      <right/>
      <top/>
      <bottom/>
    </border>
  </borders>
  <cellStyleXfs count="1">
    <xf borderId="0" fillId="0" fontId="0" numFmtId="0" applyAlignment="1" applyFont="1"/>
  </cellStyleXfs>
  <cellXfs count="16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2" fillId="0" fontId="2" numFmtId="0" xfId="0" applyBorder="1" applyFont="1"/>
    <xf borderId="3" fillId="0" fontId="2" numFmtId="0" xfId="0" applyBorder="1" applyFont="1"/>
    <xf borderId="4" fillId="0" fontId="3" numFmtId="0" xfId="0" applyAlignment="1" applyBorder="1" applyFont="1">
      <alignment readingOrder="0" vertical="bottom"/>
    </xf>
    <xf borderId="2" fillId="3" fontId="1" numFmtId="0" xfId="0" applyAlignment="1" applyBorder="1" applyFill="1" applyFont="1">
      <alignment horizontal="center"/>
    </xf>
    <xf borderId="0" fillId="0" fontId="3" numFmtId="0" xfId="0" applyAlignment="1" applyFont="1">
      <alignment vertical="bottom"/>
    </xf>
    <xf borderId="5" fillId="0" fontId="3" numFmtId="0" xfId="0" applyAlignment="1" applyBorder="1" applyFont="1">
      <alignment vertical="bottom"/>
    </xf>
    <xf borderId="3" fillId="0" fontId="4" numFmtId="0" xfId="0" applyAlignment="1" applyBorder="1" applyFont="1">
      <alignment vertical="bottom"/>
    </xf>
    <xf borderId="4" fillId="0" fontId="3" numFmtId="0" xfId="0" applyAlignment="1" applyBorder="1" applyFont="1">
      <alignment vertical="bottom"/>
    </xf>
    <xf borderId="3" fillId="0" fontId="3" numFmtId="0" xfId="0" applyAlignment="1" applyBorder="1" applyFont="1">
      <alignment vertical="bottom"/>
    </xf>
    <xf borderId="0" fillId="0" fontId="5" numFmtId="0" xfId="0" applyAlignment="1" applyFont="1">
      <alignment shrinkToFit="0" wrapText="1"/>
    </xf>
    <xf borderId="6" fillId="0" fontId="1" numFmtId="0" xfId="0" applyAlignment="1" applyBorder="1" applyFont="1">
      <alignment vertical="bottom"/>
    </xf>
    <xf borderId="7" fillId="0" fontId="3" numFmtId="0" xfId="0" applyAlignment="1" applyBorder="1" applyFont="1">
      <alignment readingOrder="0" vertical="bottom"/>
    </xf>
    <xf borderId="7" fillId="0" fontId="1" numFmtId="0" xfId="0" applyAlignment="1" applyBorder="1" applyFont="1">
      <alignment vertical="bottom"/>
    </xf>
    <xf borderId="7" fillId="0" fontId="3" numFmtId="0" xfId="0" applyAlignment="1" applyBorder="1" applyFont="1">
      <alignment vertical="bottom"/>
    </xf>
    <xf borderId="0" fillId="0" fontId="5" numFmtId="0" xfId="0" applyFont="1"/>
    <xf borderId="0" fillId="0" fontId="6" numFmtId="0" xfId="0" applyAlignment="1" applyFont="1">
      <alignment horizontal="center" vertical="center"/>
    </xf>
    <xf borderId="8" fillId="4" fontId="6" numFmtId="0" xfId="0" applyAlignment="1" applyBorder="1" applyFill="1" applyFont="1">
      <alignment horizontal="center" vertical="center"/>
    </xf>
    <xf borderId="7" fillId="0" fontId="3" numFmtId="0" xfId="0" applyAlignment="1" applyBorder="1" applyFont="1">
      <alignment readingOrder="0" shrinkToFit="0" vertical="bottom" wrapText="1"/>
    </xf>
    <xf borderId="7" fillId="0" fontId="3" numFmtId="0" xfId="0" applyAlignment="1" applyBorder="1" applyFont="1">
      <alignment horizontal="center" readingOrder="0" shrinkToFit="0" vertical="bottom" wrapText="1"/>
    </xf>
    <xf borderId="9" fillId="5" fontId="7" numFmtId="0" xfId="0" applyAlignment="1" applyBorder="1" applyFill="1" applyFont="1">
      <alignment horizontal="center" readingOrder="0" vertical="center"/>
    </xf>
    <xf borderId="10" fillId="5" fontId="7" numFmtId="0" xfId="0" applyAlignment="1" applyBorder="1" applyFont="1">
      <alignment horizontal="center" vertical="center"/>
    </xf>
    <xf borderId="11" fillId="5" fontId="7" numFmtId="0" xfId="0" applyAlignment="1" applyBorder="1" applyFont="1">
      <alignment horizontal="center" vertical="center"/>
    </xf>
    <xf borderId="12" fillId="6" fontId="6" numFmtId="0" xfId="0" applyAlignment="1" applyBorder="1" applyFill="1" applyFont="1">
      <alignment horizontal="center" vertical="center"/>
    </xf>
    <xf borderId="13" fillId="6" fontId="6" numFmtId="0" xfId="0" applyAlignment="1" applyBorder="1" applyFont="1">
      <alignment horizontal="center" vertical="center"/>
    </xf>
    <xf borderId="14" fillId="6" fontId="6" numFmtId="0" xfId="0" applyAlignment="1" applyBorder="1" applyFont="1">
      <alignment horizontal="center" vertical="center"/>
    </xf>
    <xf borderId="15" fillId="6" fontId="6" numFmtId="0" xfId="0" applyAlignment="1" applyBorder="1" applyFont="1">
      <alignment horizontal="center" vertical="center"/>
    </xf>
    <xf borderId="16" fillId="0" fontId="2" numFmtId="0" xfId="0" applyBorder="1" applyFont="1"/>
    <xf borderId="17" fillId="0" fontId="2" numFmtId="0" xfId="0" applyBorder="1" applyFont="1"/>
    <xf borderId="18" fillId="6" fontId="6" numFmtId="0" xfId="0" applyAlignment="1" applyBorder="1" applyFont="1">
      <alignment horizontal="center" vertical="center"/>
    </xf>
    <xf borderId="19" fillId="6" fontId="6" numFmtId="0" xfId="0" applyAlignment="1" applyBorder="1" applyFont="1">
      <alignment horizontal="center" vertical="center"/>
    </xf>
    <xf borderId="20" fillId="5" fontId="6" numFmtId="0" xfId="0" applyAlignment="1" applyBorder="1" applyFont="1">
      <alignment horizontal="center" vertical="center"/>
    </xf>
    <xf borderId="21" fillId="4" fontId="6" numFmtId="49" xfId="0" applyAlignment="1" applyBorder="1" applyFont="1" applyNumberFormat="1">
      <alignment horizontal="center" vertical="center"/>
    </xf>
    <xf borderId="9" fillId="7" fontId="6" numFmtId="49" xfId="0" applyAlignment="1" applyBorder="1" applyFill="1" applyFont="1" applyNumberFormat="1">
      <alignment horizontal="center" readingOrder="0" vertical="center"/>
    </xf>
    <xf borderId="9" fillId="7" fontId="6" numFmtId="49" xfId="0" applyAlignment="1" applyBorder="1" applyFont="1" applyNumberFormat="1">
      <alignment horizontal="center" vertical="center"/>
    </xf>
    <xf borderId="22" fillId="7" fontId="6" numFmtId="49" xfId="0" applyAlignment="1" applyBorder="1" applyFont="1" applyNumberFormat="1">
      <alignment horizontal="center" vertical="center"/>
    </xf>
    <xf borderId="0" fillId="0" fontId="6" numFmtId="49" xfId="0" applyAlignment="1" applyFont="1" applyNumberFormat="1">
      <alignment horizontal="center" vertical="center"/>
    </xf>
    <xf borderId="23" fillId="6" fontId="8" numFmtId="0" xfId="0" applyAlignment="1" applyBorder="1" applyFont="1">
      <alignment horizontal="center" vertical="center"/>
    </xf>
    <xf borderId="24" fillId="6" fontId="8" numFmtId="0" xfId="0" applyAlignment="1" applyBorder="1" applyFont="1">
      <alignment horizontal="center" vertical="center"/>
    </xf>
    <xf borderId="25" fillId="6" fontId="8" numFmtId="0" xfId="0" applyAlignment="1" applyBorder="1" applyFont="1">
      <alignment horizontal="center" vertical="center"/>
    </xf>
    <xf borderId="26" fillId="6" fontId="8" numFmtId="0" xfId="0" applyAlignment="1" applyBorder="1" applyFont="1">
      <alignment horizontal="center" vertical="center"/>
    </xf>
    <xf borderId="27" fillId="6" fontId="8" numFmtId="0" xfId="0" applyAlignment="1" applyBorder="1" applyFont="1">
      <alignment horizontal="center" vertical="center"/>
    </xf>
    <xf borderId="28" fillId="6" fontId="8" numFmtId="0" xfId="0" applyAlignment="1" applyBorder="1" applyFont="1">
      <alignment horizontal="center" vertical="center"/>
    </xf>
    <xf borderId="0" fillId="0" fontId="6" numFmtId="164" xfId="0" applyAlignment="1" applyFont="1" applyNumberFormat="1">
      <alignment horizontal="center" vertical="center"/>
    </xf>
    <xf borderId="29" fillId="5" fontId="6" numFmtId="0" xfId="0" applyAlignment="1" applyBorder="1" applyFont="1">
      <alignment horizontal="center" vertical="center"/>
    </xf>
    <xf borderId="30" fillId="7" fontId="6" numFmtId="49" xfId="0" applyAlignment="1" applyBorder="1" applyFont="1" applyNumberFormat="1">
      <alignment horizontal="center" vertical="center"/>
    </xf>
    <xf borderId="5" fillId="4" fontId="6" numFmtId="49" xfId="0" applyAlignment="1" applyBorder="1" applyFont="1" applyNumberFormat="1">
      <alignment horizontal="center" vertical="center"/>
    </xf>
    <xf borderId="31" fillId="7" fontId="6" numFmtId="49" xfId="0" applyAlignment="1" applyBorder="1" applyFont="1" applyNumberFormat="1">
      <alignment horizontal="center" vertical="center"/>
    </xf>
    <xf borderId="5" fillId="6" fontId="8" numFmtId="0" xfId="0" applyAlignment="1" applyBorder="1" applyFont="1">
      <alignment horizontal="center" vertical="center"/>
    </xf>
    <xf borderId="32" fillId="6" fontId="8" numFmtId="0" xfId="0" applyAlignment="1" applyBorder="1" applyFont="1">
      <alignment horizontal="center" vertical="center"/>
    </xf>
    <xf borderId="33" fillId="6" fontId="8" numFmtId="0" xfId="0" applyAlignment="1" applyBorder="1" applyFont="1">
      <alignment horizontal="center" vertical="center"/>
    </xf>
    <xf borderId="34" fillId="6" fontId="8" numFmtId="0" xfId="0" applyAlignment="1" applyBorder="1" applyFont="1">
      <alignment horizontal="center" vertical="center"/>
    </xf>
    <xf borderId="35" fillId="6" fontId="8" numFmtId="0" xfId="0" applyAlignment="1" applyBorder="1" applyFont="1">
      <alignment horizontal="center" vertical="center"/>
    </xf>
    <xf borderId="36" fillId="6" fontId="8" numFmtId="0" xfId="0" applyAlignment="1" applyBorder="1" applyFont="1">
      <alignment horizontal="center" vertical="center"/>
    </xf>
    <xf borderId="5" fillId="7" fontId="6" numFmtId="49" xfId="0" applyAlignment="1" applyBorder="1" applyFont="1" applyNumberFormat="1">
      <alignment horizontal="center" vertical="center"/>
    </xf>
    <xf borderId="37" fillId="4" fontId="6" numFmtId="49" xfId="0" applyAlignment="1" applyBorder="1" applyFont="1" applyNumberFormat="1">
      <alignment horizontal="center" vertical="center"/>
    </xf>
    <xf borderId="38" fillId="5" fontId="6" numFmtId="0" xfId="0" applyAlignment="1" applyBorder="1" applyFont="1">
      <alignment horizontal="center" vertical="center"/>
    </xf>
    <xf borderId="39" fillId="7" fontId="6" numFmtId="49" xfId="0" applyAlignment="1" applyBorder="1" applyFont="1" applyNumberFormat="1">
      <alignment horizontal="center" vertical="center"/>
    </xf>
    <xf borderId="40" fillId="7" fontId="6" numFmtId="49" xfId="0" applyAlignment="1" applyBorder="1" applyFont="1" applyNumberFormat="1">
      <alignment horizontal="center" vertical="center"/>
    </xf>
    <xf borderId="41" fillId="7" fontId="6" numFmtId="49" xfId="0" applyAlignment="1" applyBorder="1" applyFont="1" applyNumberFormat="1">
      <alignment horizontal="center" vertical="center"/>
    </xf>
    <xf borderId="42" fillId="4" fontId="6" numFmtId="49" xfId="0" applyAlignment="1" applyBorder="1" applyFont="1" applyNumberFormat="1">
      <alignment horizontal="center" vertical="center"/>
    </xf>
    <xf borderId="40" fillId="6" fontId="8" numFmtId="0" xfId="0" applyAlignment="1" applyBorder="1" applyFont="1">
      <alignment horizontal="center" vertical="center"/>
    </xf>
    <xf borderId="43" fillId="6" fontId="8" numFmtId="0" xfId="0" applyAlignment="1" applyBorder="1" applyFont="1">
      <alignment horizontal="center" vertical="center"/>
    </xf>
    <xf borderId="44" fillId="6" fontId="8" numFmtId="0" xfId="0" applyAlignment="1" applyBorder="1" applyFont="1">
      <alignment horizontal="center" vertical="center"/>
    </xf>
    <xf borderId="45" fillId="6" fontId="8" numFmtId="0" xfId="0" applyAlignment="1" applyBorder="1" applyFont="1">
      <alignment horizontal="center" vertical="center"/>
    </xf>
    <xf borderId="46" fillId="6" fontId="8" numFmtId="0" xfId="0" applyAlignment="1" applyBorder="1" applyFont="1">
      <alignment horizontal="center" vertical="center"/>
    </xf>
    <xf borderId="47" fillId="6" fontId="8" numFmtId="0" xfId="0" applyAlignment="1" applyBorder="1" applyFont="1">
      <alignment horizontal="center" vertical="center"/>
    </xf>
    <xf borderId="12" fillId="6" fontId="9" numFmtId="0" xfId="0" applyAlignment="1" applyBorder="1" applyFont="1">
      <alignment horizontal="center"/>
    </xf>
    <xf borderId="13" fillId="6" fontId="9" numFmtId="0" xfId="0" applyAlignment="1" applyBorder="1" applyFont="1">
      <alignment horizontal="center"/>
    </xf>
    <xf borderId="48" fillId="6" fontId="9" numFmtId="0" xfId="0" applyAlignment="1" applyBorder="1" applyFont="1">
      <alignment horizontal="center"/>
    </xf>
    <xf borderId="49" fillId="6" fontId="9" numFmtId="0" xfId="0" applyAlignment="1" applyBorder="1" applyFont="1">
      <alignment horizontal="center"/>
    </xf>
    <xf borderId="23" fillId="6" fontId="10" numFmtId="0" xfId="0" applyAlignment="1" applyBorder="1" applyFont="1">
      <alignment horizontal="center"/>
    </xf>
    <xf borderId="50" fillId="6" fontId="10" numFmtId="0" xfId="0" applyAlignment="1" applyBorder="1" applyFont="1">
      <alignment horizontal="center"/>
    </xf>
    <xf borderId="30" fillId="6" fontId="9" numFmtId="0" xfId="0" applyAlignment="1" applyBorder="1" applyFont="1">
      <alignment horizontal="center"/>
    </xf>
    <xf borderId="5" fillId="6" fontId="10" numFmtId="0" xfId="0" applyAlignment="1" applyBorder="1" applyFont="1">
      <alignment horizontal="center"/>
    </xf>
    <xf borderId="37" fillId="6" fontId="10" numFmtId="0" xfId="0" applyAlignment="1" applyBorder="1" applyFont="1">
      <alignment horizontal="center"/>
    </xf>
    <xf borderId="39" fillId="6" fontId="9" numFmtId="0" xfId="0" applyAlignment="1" applyBorder="1" applyFont="1">
      <alignment horizontal="center"/>
    </xf>
    <xf borderId="40" fillId="6" fontId="10" numFmtId="0" xfId="0" applyAlignment="1" applyBorder="1" applyFont="1">
      <alignment horizontal="center"/>
    </xf>
    <xf borderId="41" fillId="6" fontId="10" numFmtId="0" xfId="0" applyAlignment="1" applyBorder="1" applyFont="1">
      <alignment horizontal="center"/>
    </xf>
    <xf borderId="0" fillId="0" fontId="11" numFmtId="0" xfId="0" applyAlignment="1" applyFont="1">
      <alignment horizontal="left" readingOrder="0" vertical="bottom"/>
    </xf>
    <xf borderId="0" fillId="0" fontId="5" numFmtId="0" xfId="0" applyAlignment="1" applyFont="1">
      <alignment horizontal="left" vertical="bottom"/>
    </xf>
    <xf borderId="0" fillId="0" fontId="5" numFmtId="0" xfId="0" applyAlignment="1" applyFont="1">
      <alignment horizontal="center" vertical="bottom"/>
    </xf>
    <xf borderId="51" fillId="0" fontId="12" numFmtId="0" xfId="0" applyAlignment="1" applyBorder="1" applyFont="1">
      <alignment horizontal="left" readingOrder="0" vertical="bottom"/>
    </xf>
    <xf borderId="52" fillId="0" fontId="5" numFmtId="0" xfId="0" applyAlignment="1" applyBorder="1" applyFont="1">
      <alignment horizontal="left" readingOrder="0" vertical="bottom"/>
    </xf>
    <xf borderId="51" fillId="0" fontId="5" numFmtId="0" xfId="0" applyAlignment="1" applyBorder="1" applyFont="1">
      <alignment horizontal="left" vertical="bottom"/>
    </xf>
    <xf borderId="53" fillId="0" fontId="5" numFmtId="0" xfId="0" applyAlignment="1" applyBorder="1" applyFont="1">
      <alignment horizontal="center" vertical="bottom"/>
    </xf>
    <xf borderId="53" fillId="0" fontId="5" numFmtId="0" xfId="0" applyAlignment="1" applyBorder="1" applyFont="1">
      <alignment horizontal="left" readingOrder="0" vertical="bottom"/>
    </xf>
    <xf borderId="51" fillId="8" fontId="5" numFmtId="0" xfId="0" applyAlignment="1" applyBorder="1" applyFill="1" applyFont="1">
      <alignment horizontal="left" vertical="bottom"/>
    </xf>
    <xf borderId="0" fillId="0" fontId="5" numFmtId="0" xfId="0" applyAlignment="1" applyFont="1">
      <alignment horizontal="left" readingOrder="0" vertical="bottom"/>
    </xf>
    <xf borderId="53" fillId="0" fontId="5" numFmtId="0" xfId="0" applyAlignment="1" applyBorder="1" applyFont="1">
      <alignment horizontal="left" vertical="bottom"/>
    </xf>
    <xf borderId="53" fillId="0" fontId="5" numFmtId="0" xfId="0" applyAlignment="1" applyBorder="1" applyFont="1">
      <alignment horizontal="center" readingOrder="0" vertical="bottom"/>
    </xf>
    <xf borderId="0" fillId="8" fontId="5" numFmtId="0" xfId="0" applyAlignment="1" applyFont="1">
      <alignment horizontal="left" vertical="bottom"/>
    </xf>
    <xf borderId="52" fillId="9" fontId="5" numFmtId="0" xfId="0" applyAlignment="1" applyBorder="1" applyFill="1" applyFont="1">
      <alignment horizontal="left" readingOrder="0" vertical="bottom"/>
    </xf>
    <xf borderId="51" fillId="9" fontId="5" numFmtId="0" xfId="0" applyAlignment="1" applyBorder="1" applyFont="1">
      <alignment horizontal="center" vertical="bottom"/>
    </xf>
    <xf borderId="53" fillId="0" fontId="5" numFmtId="0" xfId="0" applyBorder="1" applyFont="1"/>
    <xf borderId="53" fillId="0" fontId="5" numFmtId="0" xfId="0" applyAlignment="1" applyBorder="1" applyFont="1">
      <alignment readingOrder="0"/>
    </xf>
    <xf borderId="52" fillId="3" fontId="5" numFmtId="0" xfId="0" applyAlignment="1" applyBorder="1" applyFont="1">
      <alignment readingOrder="0"/>
    </xf>
    <xf borderId="51" fillId="3" fontId="5" numFmtId="0" xfId="0" applyBorder="1" applyFont="1"/>
    <xf borderId="51" fillId="0" fontId="5" numFmtId="0" xfId="0" applyAlignment="1" applyBorder="1" applyFont="1">
      <alignment horizontal="center" vertical="bottom"/>
    </xf>
    <xf borderId="51" fillId="0" fontId="5" numFmtId="0" xfId="0" applyAlignment="1" applyBorder="1" applyFont="1">
      <alignment horizontal="left" readingOrder="0" vertical="bottom"/>
    </xf>
    <xf borderId="0" fillId="0" fontId="5" numFmtId="0" xfId="0" applyAlignment="1" applyFont="1">
      <alignment horizontal="center" readingOrder="0" vertical="bottom"/>
    </xf>
    <xf borderId="52" fillId="10" fontId="5" numFmtId="0" xfId="0" applyAlignment="1" applyBorder="1" applyFill="1" applyFont="1">
      <alignment horizontal="left" readingOrder="0" vertical="bottom"/>
    </xf>
    <xf borderId="51" fillId="10" fontId="5" numFmtId="0" xfId="0" applyAlignment="1" applyBorder="1" applyFont="1">
      <alignment horizontal="center" vertical="bottom"/>
    </xf>
    <xf borderId="0" fillId="11" fontId="11" numFmtId="0" xfId="0" applyAlignment="1" applyFill="1" applyFont="1">
      <alignment horizontal="left" readingOrder="0" vertical="bottom"/>
    </xf>
    <xf borderId="0" fillId="11" fontId="5" numFmtId="0" xfId="0" applyAlignment="1" applyFont="1">
      <alignment horizontal="left" vertical="bottom"/>
    </xf>
    <xf borderId="0" fillId="11" fontId="5" numFmtId="0" xfId="0" applyAlignment="1" applyFont="1">
      <alignment horizontal="center" vertical="bottom"/>
    </xf>
    <xf borderId="52" fillId="0" fontId="5" numFmtId="0" xfId="0" applyAlignment="1" applyBorder="1" applyFont="1">
      <alignment horizontal="left" vertical="bottom"/>
    </xf>
    <xf borderId="52" fillId="0" fontId="5" numFmtId="0" xfId="0" applyAlignment="1" applyBorder="1" applyFont="1">
      <alignment readingOrder="0"/>
    </xf>
    <xf borderId="51" fillId="0" fontId="5" numFmtId="0" xfId="0" applyBorder="1" applyFont="1"/>
    <xf borderId="52" fillId="3" fontId="5" numFmtId="0" xfId="0" applyAlignment="1" applyBorder="1" applyFont="1">
      <alignment horizontal="left" readingOrder="0" vertical="bottom"/>
    </xf>
    <xf borderId="51" fillId="3" fontId="5" numFmtId="0" xfId="0" applyAlignment="1" applyBorder="1" applyFont="1">
      <alignment horizontal="left" vertical="bottom"/>
    </xf>
    <xf borderId="51" fillId="9" fontId="5" numFmtId="0" xfId="0" applyAlignment="1" applyBorder="1" applyFont="1">
      <alignment horizontal="left" vertical="bottom"/>
    </xf>
    <xf borderId="0" fillId="0" fontId="12" numFmtId="0" xfId="0" applyAlignment="1" applyFont="1">
      <alignment horizontal="left" readingOrder="0" vertical="bottom"/>
    </xf>
    <xf borderId="0" fillId="9" fontId="5" numFmtId="0" xfId="0" applyAlignment="1" applyFont="1">
      <alignment horizontal="left" vertical="bottom"/>
    </xf>
    <xf borderId="0" fillId="9" fontId="5" numFmtId="0" xfId="0" applyAlignment="1" applyFont="1">
      <alignment horizontal="center" vertical="bottom"/>
    </xf>
    <xf borderId="0" fillId="10" fontId="5" numFmtId="0" xfId="0" applyAlignment="1" applyFont="1">
      <alignment horizontal="left" vertical="bottom"/>
    </xf>
    <xf borderId="0" fillId="10" fontId="5" numFmtId="0" xfId="0" applyAlignment="1" applyFont="1">
      <alignment horizontal="center" vertical="bottom"/>
    </xf>
    <xf borderId="0" fillId="0" fontId="6" numFmtId="0" xfId="0" applyFont="1"/>
    <xf borderId="0" fillId="0" fontId="6" numFmtId="0" xfId="0" applyAlignment="1" applyFont="1">
      <alignment horizontal="right"/>
    </xf>
    <xf borderId="54" fillId="0" fontId="6" numFmtId="0" xfId="0" applyBorder="1" applyFont="1"/>
    <xf borderId="55" fillId="0" fontId="6" numFmtId="0" xfId="0" applyAlignment="1" applyBorder="1" applyFont="1">
      <alignment horizontal="right"/>
    </xf>
    <xf borderId="52" fillId="0" fontId="6" numFmtId="0" xfId="0" applyBorder="1" applyFont="1"/>
    <xf borderId="51" fillId="0" fontId="6" numFmtId="0" xfId="0" applyBorder="1" applyFont="1"/>
    <xf borderId="7" fillId="0" fontId="6" numFmtId="0" xfId="0" applyAlignment="1" applyBorder="1" applyFont="1">
      <alignment horizontal="right"/>
    </xf>
    <xf borderId="55" fillId="0" fontId="6" numFmtId="0" xfId="0" applyBorder="1" applyFont="1"/>
    <xf borderId="4" fillId="0" fontId="6" numFmtId="0" xfId="0" applyBorder="1" applyFont="1"/>
    <xf borderId="51" fillId="0" fontId="6" numFmtId="0" xfId="0" applyAlignment="1" applyBorder="1" applyFont="1">
      <alignment horizontal="right"/>
    </xf>
    <xf borderId="56" fillId="0" fontId="6" numFmtId="0" xfId="0" applyBorder="1" applyFont="1"/>
    <xf borderId="7" fillId="0" fontId="6" numFmtId="0" xfId="0" applyBorder="1" applyFont="1"/>
    <xf borderId="57" fillId="0" fontId="6" numFmtId="0" xfId="0" applyBorder="1" applyFont="1"/>
    <xf borderId="58" fillId="0" fontId="6" numFmtId="0" xfId="0" applyBorder="1" applyFont="1"/>
    <xf borderId="53" fillId="0" fontId="6" numFmtId="0" xfId="0" applyBorder="1" applyFont="1"/>
    <xf borderId="6" fillId="0" fontId="6" numFmtId="0" xfId="0" applyBorder="1" applyFont="1"/>
    <xf borderId="0" fillId="0" fontId="6" numFmtId="0" xfId="0" applyAlignment="1" applyFont="1">
      <alignment horizontal="left"/>
    </xf>
    <xf borderId="51" fillId="0" fontId="6" numFmtId="0" xfId="0" applyAlignment="1" applyBorder="1" applyFont="1">
      <alignment horizontal="left"/>
    </xf>
    <xf borderId="7" fillId="0" fontId="6" numFmtId="0" xfId="0" applyAlignment="1" applyBorder="1" applyFont="1">
      <alignment horizontal="left"/>
    </xf>
    <xf borderId="4" fillId="0" fontId="6" numFmtId="0" xfId="0" applyAlignment="1" applyBorder="1" applyFont="1">
      <alignment horizontal="left"/>
    </xf>
    <xf borderId="52" fillId="0" fontId="6" numFmtId="0" xfId="0" applyAlignment="1" applyBorder="1" applyFont="1">
      <alignment horizontal="left"/>
    </xf>
    <xf borderId="24" fillId="3" fontId="6" numFmtId="0" xfId="0" applyBorder="1" applyFont="1"/>
    <xf borderId="55" fillId="0" fontId="6" numFmtId="0" xfId="0" applyAlignment="1" applyBorder="1" applyFont="1">
      <alignment horizontal="left"/>
    </xf>
    <xf borderId="58" fillId="0" fontId="6" numFmtId="0" xfId="0" applyAlignment="1" applyBorder="1" applyFont="1">
      <alignment horizontal="left"/>
    </xf>
    <xf borderId="58" fillId="0" fontId="6" numFmtId="0" xfId="0" applyAlignment="1" applyBorder="1" applyFont="1">
      <alignment horizontal="right"/>
    </xf>
    <xf borderId="59" fillId="3" fontId="6" numFmtId="0" xfId="0" applyBorder="1" applyFont="1"/>
    <xf borderId="54" fillId="0" fontId="6" numFmtId="0" xfId="0" applyAlignment="1" applyBorder="1" applyFont="1">
      <alignment horizontal="right"/>
    </xf>
    <xf borderId="5" fillId="12" fontId="13" numFmtId="0" xfId="0" applyAlignment="1" applyBorder="1" applyFill="1" applyFont="1">
      <alignment horizontal="center" readingOrder="0" shrinkToFit="0" vertical="center" wrapText="1"/>
    </xf>
    <xf borderId="5" fillId="0" fontId="6" numFmtId="0" xfId="0" applyBorder="1" applyFont="1"/>
    <xf borderId="5" fillId="0" fontId="6" numFmtId="0" xfId="0" applyAlignment="1" applyBorder="1" applyFont="1">
      <alignment horizontal="center" vertical="center"/>
    </xf>
    <xf borderId="5" fillId="13" fontId="6" numFmtId="49" xfId="0" applyAlignment="1" applyBorder="1" applyFill="1" applyFont="1" applyNumberFormat="1">
      <alignment horizontal="center" vertical="center"/>
    </xf>
    <xf borderId="5" fillId="0" fontId="6" numFmtId="49" xfId="0" applyAlignment="1" applyBorder="1" applyFont="1" applyNumberFormat="1">
      <alignment horizontal="center" vertical="center"/>
    </xf>
    <xf borderId="0" fillId="0" fontId="6" numFmtId="49" xfId="0" applyFont="1" applyNumberFormat="1"/>
    <xf borderId="0" fillId="0" fontId="6" numFmtId="20" xfId="0" applyFont="1" applyNumberFormat="1"/>
    <xf borderId="0" fillId="0" fontId="6" numFmtId="49" xfId="0" applyAlignment="1" applyFont="1" applyNumberFormat="1">
      <alignment readingOrder="0"/>
    </xf>
    <xf borderId="5" fillId="0" fontId="1" numFmtId="0" xfId="0" applyAlignment="1" applyBorder="1" applyFont="1">
      <alignment horizontal="center"/>
    </xf>
    <xf borderId="3" fillId="0" fontId="1" numFmtId="0" xfId="0" applyAlignment="1" applyBorder="1" applyFont="1">
      <alignment horizontal="center"/>
    </xf>
    <xf borderId="0" fillId="0" fontId="3" numFmtId="0" xfId="0" applyFont="1"/>
    <xf borderId="4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0" fillId="0" fontId="14" numFmtId="0" xfId="0" applyAlignment="1" applyFont="1">
      <alignment horizontal="center"/>
    </xf>
    <xf borderId="51" fillId="0" fontId="3" numFmtId="0" xfId="0" applyBorder="1" applyFont="1"/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51" fillId="0" fontId="1" numFmtId="0" xfId="0" applyAlignment="1" applyBorder="1" applyFont="1">
      <alignment horizontal="center"/>
    </xf>
    <xf borderId="51" fillId="0" fontId="2" numFmtId="0" xfId="0" applyBorder="1" applyFont="1"/>
    <xf borderId="7" fillId="0" fontId="2" numFmtId="0" xfId="0" applyBorder="1" applyFont="1"/>
    <xf borderId="6" fillId="0" fontId="3" numFmtId="0" xfId="0" applyAlignment="1" applyBorder="1" applyFont="1">
      <alignment vertical="bottom"/>
    </xf>
    <xf borderId="51" fillId="0" fontId="3" numFmtId="0" xfId="0" applyAlignment="1" applyBorder="1" applyFont="1">
      <alignment vertical="bottom"/>
    </xf>
  </cellXfs>
  <cellStyles count="1">
    <cellStyle xfId="0" name="Normal" builtinId="0"/>
  </cellStyles>
  <dxfs count="2">
    <dxf>
      <font>
        <color rgb="FFFFFFFF"/>
      </font>
      <fill>
        <patternFill patternType="none"/>
      </fill>
      <border/>
    </dxf>
    <dxf>
      <font>
        <color rgb="FFCCFFFF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22" Type="http://schemas.openxmlformats.org/officeDocument/2006/relationships/worksheet" Target="worksheets/sheet19.xml"/><Relationship Id="rId10" Type="http://schemas.openxmlformats.org/officeDocument/2006/relationships/worksheet" Target="worksheets/sheet7.xml"/><Relationship Id="rId21" Type="http://schemas.openxmlformats.org/officeDocument/2006/relationships/worksheet" Target="worksheets/sheet18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23" Type="http://customschemas.google.com/relationships/workbookmetadata" Target="metadata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7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19</xdr:row>
      <xdr:rowOff>123825</xdr:rowOff>
    </xdr:from>
    <xdr:ext cx="5372100" cy="394335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5124450" cy="2867025"/>
    <xdr:pic>
      <xdr:nvPicPr>
        <xdr:cNvPr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6.0"/>
    <col customWidth="1" min="2" max="2" width="17.43"/>
    <col customWidth="1" min="4" max="4" width="9.43"/>
    <col customWidth="1" min="5" max="5" width="11.43"/>
    <col customWidth="1" min="7" max="7" width="7.71"/>
    <col customWidth="1" min="10" max="10" width="10.57"/>
  </cols>
  <sheetData>
    <row r="1">
      <c r="A1" s="1" t="s">
        <v>0</v>
      </c>
      <c r="B1" s="2"/>
      <c r="C1" s="2"/>
      <c r="D1" s="2"/>
      <c r="E1" s="3"/>
      <c r="F1" s="4"/>
      <c r="G1" s="5" t="s">
        <v>1</v>
      </c>
      <c r="H1" s="2"/>
      <c r="I1" s="2"/>
      <c r="J1" s="2"/>
      <c r="K1" s="6"/>
    </row>
    <row r="2">
      <c r="A2" s="7"/>
      <c r="B2" s="8" t="s">
        <v>2</v>
      </c>
      <c r="C2" s="8" t="s">
        <v>3</v>
      </c>
      <c r="D2" s="8" t="s">
        <v>4</v>
      </c>
      <c r="E2" s="8" t="s">
        <v>5</v>
      </c>
      <c r="F2" s="9"/>
      <c r="G2" s="10"/>
      <c r="H2" s="8" t="s">
        <v>2</v>
      </c>
      <c r="I2" s="8" t="s">
        <v>3</v>
      </c>
      <c r="J2" s="8" t="s">
        <v>4</v>
      </c>
      <c r="K2" s="6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>
      <c r="A3" s="12" t="s">
        <v>6</v>
      </c>
      <c r="B3" s="13" t="s">
        <v>7</v>
      </c>
      <c r="C3" s="13" t="s">
        <v>8</v>
      </c>
      <c r="D3" s="13" t="s">
        <v>9</v>
      </c>
      <c r="E3" s="13">
        <v>50.0</v>
      </c>
      <c r="F3" s="9"/>
      <c r="G3" s="14" t="s">
        <v>10</v>
      </c>
      <c r="H3" s="13" t="s">
        <v>11</v>
      </c>
      <c r="I3" s="13" t="s">
        <v>12</v>
      </c>
      <c r="J3" s="13" t="s">
        <v>13</v>
      </c>
      <c r="K3" s="6"/>
    </row>
    <row r="4">
      <c r="A4" s="12" t="s">
        <v>14</v>
      </c>
      <c r="B4" s="13" t="s">
        <v>15</v>
      </c>
      <c r="C4" s="13" t="s">
        <v>16</v>
      </c>
      <c r="D4" s="13" t="s">
        <v>17</v>
      </c>
      <c r="E4" s="13">
        <v>50.0</v>
      </c>
      <c r="F4" s="9"/>
      <c r="G4" s="14" t="s">
        <v>18</v>
      </c>
      <c r="H4" s="13" t="s">
        <v>19</v>
      </c>
      <c r="I4" s="13" t="s">
        <v>8</v>
      </c>
      <c r="J4" s="13" t="s">
        <v>13</v>
      </c>
      <c r="K4" s="6"/>
    </row>
    <row r="5">
      <c r="A5" s="12" t="s">
        <v>20</v>
      </c>
      <c r="B5" s="13" t="s">
        <v>15</v>
      </c>
      <c r="C5" s="13" t="s">
        <v>21</v>
      </c>
      <c r="D5" s="13" t="s">
        <v>9</v>
      </c>
      <c r="E5" s="13">
        <v>50.0</v>
      </c>
      <c r="F5" s="9"/>
      <c r="G5" s="14" t="s">
        <v>22</v>
      </c>
      <c r="H5" s="13" t="s">
        <v>23</v>
      </c>
      <c r="I5" s="13" t="s">
        <v>24</v>
      </c>
      <c r="J5" s="13" t="s">
        <v>13</v>
      </c>
      <c r="K5" s="6"/>
    </row>
    <row r="6">
      <c r="A6" s="12" t="s">
        <v>25</v>
      </c>
      <c r="B6" s="13" t="s">
        <v>26</v>
      </c>
      <c r="C6" s="13" t="s">
        <v>27</v>
      </c>
      <c r="D6" s="13" t="s">
        <v>9</v>
      </c>
      <c r="E6" s="13">
        <v>50.0</v>
      </c>
      <c r="F6" s="9"/>
      <c r="G6" s="14" t="s">
        <v>28</v>
      </c>
      <c r="H6" s="13" t="s">
        <v>29</v>
      </c>
      <c r="I6" s="13" t="s">
        <v>30</v>
      </c>
      <c r="J6" s="13" t="s">
        <v>13</v>
      </c>
      <c r="K6" s="6"/>
    </row>
    <row r="7">
      <c r="A7" s="12" t="s">
        <v>31</v>
      </c>
      <c r="B7" s="13" t="s">
        <v>19</v>
      </c>
      <c r="C7" s="13" t="s">
        <v>32</v>
      </c>
      <c r="D7" s="13" t="s">
        <v>33</v>
      </c>
      <c r="E7" s="13">
        <v>50.0</v>
      </c>
      <c r="F7" s="9"/>
      <c r="G7" s="14" t="s">
        <v>25</v>
      </c>
      <c r="H7" s="13" t="s">
        <v>11</v>
      </c>
      <c r="I7" s="13" t="s">
        <v>34</v>
      </c>
      <c r="J7" s="13" t="s">
        <v>35</v>
      </c>
      <c r="K7" s="6"/>
    </row>
    <row r="8">
      <c r="A8" s="12" t="s">
        <v>36</v>
      </c>
      <c r="B8" s="13" t="s">
        <v>37</v>
      </c>
      <c r="C8" s="13" t="s">
        <v>32</v>
      </c>
      <c r="D8" s="13" t="s">
        <v>38</v>
      </c>
      <c r="E8" s="13">
        <v>50.0</v>
      </c>
      <c r="F8" s="9"/>
      <c r="G8" s="14" t="s">
        <v>39</v>
      </c>
      <c r="H8" s="13" t="s">
        <v>40</v>
      </c>
      <c r="I8" s="13" t="s">
        <v>41</v>
      </c>
      <c r="J8" s="13" t="s">
        <v>35</v>
      </c>
      <c r="K8" s="6"/>
    </row>
    <row r="9">
      <c r="A9" s="12" t="s">
        <v>42</v>
      </c>
      <c r="B9" s="13" t="s">
        <v>43</v>
      </c>
      <c r="C9" s="13" t="s">
        <v>44</v>
      </c>
      <c r="D9" s="13" t="s">
        <v>38</v>
      </c>
      <c r="E9" s="13">
        <v>50.0</v>
      </c>
      <c r="F9" s="9"/>
      <c r="G9" s="14" t="s">
        <v>42</v>
      </c>
      <c r="H9" s="13" t="s">
        <v>29</v>
      </c>
      <c r="I9" s="13" t="s">
        <v>45</v>
      </c>
      <c r="J9" s="13" t="s">
        <v>35</v>
      </c>
      <c r="K9" s="6"/>
    </row>
    <row r="10">
      <c r="A10" s="12" t="s">
        <v>28</v>
      </c>
      <c r="B10" s="13" t="s">
        <v>46</v>
      </c>
      <c r="C10" s="13" t="s">
        <v>47</v>
      </c>
      <c r="D10" s="13" t="s">
        <v>48</v>
      </c>
      <c r="E10" s="13">
        <v>50.0</v>
      </c>
      <c r="F10" s="9"/>
      <c r="G10" s="14" t="s">
        <v>20</v>
      </c>
      <c r="H10" s="13" t="s">
        <v>49</v>
      </c>
      <c r="I10" s="13" t="s">
        <v>50</v>
      </c>
      <c r="J10" s="13" t="s">
        <v>35</v>
      </c>
      <c r="K10" s="6"/>
    </row>
    <row r="11">
      <c r="A11" s="12" t="s">
        <v>51</v>
      </c>
      <c r="B11" s="13" t="s">
        <v>52</v>
      </c>
      <c r="C11" s="13" t="s">
        <v>32</v>
      </c>
      <c r="D11" s="13" t="s">
        <v>38</v>
      </c>
      <c r="E11" s="13">
        <v>50.0</v>
      </c>
      <c r="F11" s="9"/>
      <c r="G11" s="14" t="s">
        <v>53</v>
      </c>
      <c r="H11" s="13" t="s">
        <v>54</v>
      </c>
      <c r="I11" s="13" t="s">
        <v>55</v>
      </c>
      <c r="J11" s="13" t="s">
        <v>13</v>
      </c>
      <c r="K11" s="6"/>
    </row>
    <row r="12">
      <c r="A12" s="12" t="s">
        <v>56</v>
      </c>
      <c r="B12" s="13" t="s">
        <v>57</v>
      </c>
      <c r="C12" s="13" t="s">
        <v>58</v>
      </c>
      <c r="D12" s="13" t="s">
        <v>59</v>
      </c>
      <c r="E12" s="13">
        <v>50.0</v>
      </c>
      <c r="F12" s="9"/>
      <c r="G12" s="14" t="s">
        <v>56</v>
      </c>
      <c r="H12" s="13" t="s">
        <v>60</v>
      </c>
      <c r="I12" s="13" t="s">
        <v>61</v>
      </c>
      <c r="J12" s="13" t="s">
        <v>35</v>
      </c>
      <c r="K12" s="6"/>
    </row>
    <row r="13">
      <c r="A13" s="12" t="s">
        <v>53</v>
      </c>
      <c r="B13" s="13" t="s">
        <v>62</v>
      </c>
      <c r="C13" s="13" t="s">
        <v>63</v>
      </c>
      <c r="D13" s="13" t="s">
        <v>33</v>
      </c>
      <c r="E13" s="13">
        <v>50.0</v>
      </c>
      <c r="F13" s="9"/>
      <c r="G13" s="14" t="s">
        <v>64</v>
      </c>
      <c r="H13" s="15"/>
      <c r="I13" s="15"/>
      <c r="J13" s="15"/>
      <c r="K13" s="6"/>
    </row>
    <row r="14">
      <c r="A14" s="12" t="s">
        <v>65</v>
      </c>
      <c r="B14" s="13" t="s">
        <v>66</v>
      </c>
      <c r="C14" s="13" t="s">
        <v>67</v>
      </c>
      <c r="D14" s="13" t="s">
        <v>17</v>
      </c>
      <c r="E14" s="13">
        <v>50.0</v>
      </c>
      <c r="F14" s="9"/>
      <c r="G14" s="14" t="s">
        <v>68</v>
      </c>
      <c r="H14" s="15"/>
      <c r="I14" s="15"/>
      <c r="J14" s="15"/>
      <c r="K14" s="6"/>
    </row>
    <row r="15">
      <c r="A15" s="12" t="s">
        <v>69</v>
      </c>
      <c r="B15" s="13" t="s">
        <v>70</v>
      </c>
      <c r="C15" s="13" t="s">
        <v>71</v>
      </c>
      <c r="D15" s="13" t="s">
        <v>48</v>
      </c>
      <c r="E15" s="13">
        <v>50.0</v>
      </c>
      <c r="F15" s="9"/>
      <c r="G15" s="14" t="s">
        <v>72</v>
      </c>
      <c r="H15" s="15"/>
      <c r="I15" s="15"/>
      <c r="J15" s="15"/>
      <c r="K15" s="6"/>
    </row>
    <row r="16">
      <c r="A16" s="12" t="s">
        <v>73</v>
      </c>
      <c r="B16" s="13" t="s">
        <v>74</v>
      </c>
      <c r="C16" s="13" t="s">
        <v>55</v>
      </c>
      <c r="D16" s="13" t="s">
        <v>48</v>
      </c>
      <c r="E16" s="13">
        <v>50.0</v>
      </c>
      <c r="F16" s="9"/>
      <c r="G16" s="14" t="s">
        <v>69</v>
      </c>
      <c r="H16" s="15"/>
      <c r="I16" s="15"/>
      <c r="J16" s="15"/>
      <c r="K16" s="6"/>
    </row>
    <row r="17">
      <c r="A17" s="12" t="s">
        <v>22</v>
      </c>
      <c r="B17" s="13" t="s">
        <v>74</v>
      </c>
      <c r="C17" s="13" t="s">
        <v>75</v>
      </c>
      <c r="D17" s="13" t="s">
        <v>59</v>
      </c>
      <c r="E17" s="13">
        <v>50.0</v>
      </c>
      <c r="F17" s="9"/>
      <c r="G17" s="14" t="s">
        <v>31</v>
      </c>
      <c r="H17" s="15"/>
      <c r="I17" s="15"/>
      <c r="J17" s="15"/>
      <c r="K17" s="6"/>
    </row>
    <row r="18">
      <c r="A18" s="12" t="s">
        <v>39</v>
      </c>
      <c r="B18" s="13" t="s">
        <v>76</v>
      </c>
      <c r="C18" s="13" t="s">
        <v>44</v>
      </c>
      <c r="D18" s="13" t="s">
        <v>33</v>
      </c>
      <c r="E18" s="13">
        <v>50.0</v>
      </c>
      <c r="F18" s="9"/>
      <c r="G18" s="14" t="s">
        <v>77</v>
      </c>
      <c r="H18" s="15"/>
      <c r="I18" s="15"/>
      <c r="J18" s="15"/>
      <c r="K18" s="6"/>
    </row>
    <row r="19">
      <c r="A19" s="12" t="s">
        <v>18</v>
      </c>
      <c r="B19" s="13" t="s">
        <v>78</v>
      </c>
      <c r="C19" s="13" t="s">
        <v>75</v>
      </c>
      <c r="D19" s="13" t="s">
        <v>48</v>
      </c>
      <c r="E19" s="13">
        <v>50.0</v>
      </c>
      <c r="F19" s="9"/>
      <c r="G19" s="14" t="s">
        <v>51</v>
      </c>
      <c r="H19" s="15"/>
      <c r="I19" s="15"/>
      <c r="J19" s="15"/>
      <c r="K19" s="6"/>
    </row>
    <row r="20">
      <c r="A20" s="12" t="s">
        <v>10</v>
      </c>
      <c r="B20" s="13" t="s">
        <v>11</v>
      </c>
      <c r="C20" s="13" t="s">
        <v>79</v>
      </c>
      <c r="D20" s="13" t="s">
        <v>17</v>
      </c>
      <c r="E20" s="13">
        <v>50.0</v>
      </c>
      <c r="F20" s="9"/>
      <c r="G20" s="14" t="s">
        <v>14</v>
      </c>
      <c r="H20" s="15"/>
      <c r="I20" s="15"/>
      <c r="J20" s="15"/>
      <c r="K20" s="6"/>
    </row>
    <row r="21">
      <c r="A21" s="12" t="s">
        <v>77</v>
      </c>
      <c r="B21" s="13" t="s">
        <v>80</v>
      </c>
      <c r="C21" s="13" t="s">
        <v>81</v>
      </c>
      <c r="D21" s="13" t="s">
        <v>59</v>
      </c>
      <c r="E21" s="13">
        <v>50.0</v>
      </c>
      <c r="F21" s="9"/>
      <c r="G21" s="14" t="s">
        <v>6</v>
      </c>
      <c r="H21" s="15"/>
      <c r="I21" s="15"/>
      <c r="J21" s="15"/>
      <c r="K21" s="6"/>
    </row>
    <row r="22">
      <c r="A22" s="12" t="s">
        <v>82</v>
      </c>
      <c r="B22" s="13" t="s">
        <v>83</v>
      </c>
      <c r="C22" s="13" t="s">
        <v>12</v>
      </c>
      <c r="D22" s="13" t="s">
        <v>59</v>
      </c>
      <c r="E22" s="13">
        <v>50.0</v>
      </c>
      <c r="F22" s="9"/>
      <c r="G22" s="14" t="s">
        <v>73</v>
      </c>
      <c r="H22" s="15"/>
      <c r="I22" s="15"/>
      <c r="J22" s="15"/>
      <c r="K22" s="6"/>
    </row>
    <row r="23">
      <c r="A23" s="12" t="s">
        <v>72</v>
      </c>
      <c r="B23" s="13" t="s">
        <v>84</v>
      </c>
      <c r="C23" s="13" t="s">
        <v>85</v>
      </c>
      <c r="D23" s="13" t="s">
        <v>9</v>
      </c>
      <c r="E23" s="13">
        <v>50.0</v>
      </c>
      <c r="F23" s="9"/>
      <c r="G23" s="14" t="s">
        <v>86</v>
      </c>
      <c r="H23" s="15"/>
      <c r="I23" s="15"/>
      <c r="J23" s="15"/>
      <c r="K23" s="6"/>
    </row>
    <row r="24">
      <c r="A24" s="12" t="s">
        <v>68</v>
      </c>
      <c r="B24" s="13" t="s">
        <v>87</v>
      </c>
      <c r="C24" s="13" t="s">
        <v>88</v>
      </c>
      <c r="D24" s="13" t="s">
        <v>17</v>
      </c>
      <c r="E24" s="13">
        <v>50.0</v>
      </c>
      <c r="F24" s="9"/>
      <c r="G24" s="14" t="s">
        <v>82</v>
      </c>
      <c r="H24" s="15"/>
      <c r="I24" s="15"/>
      <c r="J24" s="15"/>
      <c r="K24" s="6"/>
    </row>
    <row r="25">
      <c r="A25" s="12" t="s">
        <v>64</v>
      </c>
      <c r="B25" s="13" t="s">
        <v>89</v>
      </c>
      <c r="C25" s="13" t="s">
        <v>75</v>
      </c>
      <c r="D25" s="13" t="s">
        <v>38</v>
      </c>
      <c r="E25" s="13">
        <v>50.0</v>
      </c>
      <c r="F25" s="9"/>
      <c r="G25" s="14" t="s">
        <v>36</v>
      </c>
      <c r="H25" s="15"/>
      <c r="I25" s="15"/>
      <c r="J25" s="15"/>
      <c r="K25" s="6"/>
    </row>
    <row r="26">
      <c r="A26" s="12" t="s">
        <v>86</v>
      </c>
      <c r="B26" s="13" t="s">
        <v>90</v>
      </c>
      <c r="C26" s="13" t="s">
        <v>91</v>
      </c>
      <c r="D26" s="13" t="s">
        <v>33</v>
      </c>
      <c r="E26" s="15"/>
      <c r="F26" s="9"/>
      <c r="G26" s="14" t="s">
        <v>92</v>
      </c>
      <c r="H26" s="15"/>
      <c r="I26" s="15"/>
      <c r="J26" s="15"/>
      <c r="K26" s="6"/>
    </row>
    <row r="27">
      <c r="A27" s="12" t="s">
        <v>92</v>
      </c>
      <c r="B27" s="15"/>
      <c r="C27" s="15"/>
      <c r="D27" s="15"/>
      <c r="E27" s="15"/>
      <c r="F27" s="9"/>
      <c r="G27" s="14" t="s">
        <v>65</v>
      </c>
      <c r="H27" s="15"/>
      <c r="I27" s="15"/>
      <c r="J27" s="15"/>
      <c r="K27" s="6"/>
    </row>
    <row r="28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</row>
    <row r="30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</row>
    <row r="3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</row>
    <row r="3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  <row r="33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</row>
    <row r="34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</row>
    <row r="36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  <row r="37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</row>
    <row r="38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</row>
    <row r="4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</row>
    <row r="4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</row>
    <row r="4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</row>
    <row r="46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</row>
    <row r="47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</row>
    <row r="48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</row>
    <row r="49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</row>
    <row r="50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</row>
    <row r="5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</row>
    <row r="5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</row>
    <row r="5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</row>
    <row r="54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</row>
    <row r="5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</row>
    <row r="56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</row>
    <row r="57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</row>
    <row r="58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</row>
    <row r="59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</row>
    <row r="60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</row>
    <row r="6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</row>
    <row r="62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</row>
    <row r="63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</row>
    <row r="64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</row>
    <row r="6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</row>
    <row r="66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</row>
    <row r="68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</row>
    <row r="69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</row>
    <row r="70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</row>
    <row r="72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</row>
    <row r="73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</row>
    <row r="74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</row>
    <row r="7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</row>
    <row r="76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</row>
    <row r="77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</row>
    <row r="78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</row>
    <row r="79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</row>
    <row r="80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</row>
    <row r="8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</row>
    <row r="82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</row>
    <row r="83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</row>
    <row r="84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</row>
    <row r="8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</row>
    <row r="86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</row>
    <row r="87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</row>
    <row r="88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</row>
    <row r="89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</row>
    <row r="90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</row>
    <row r="9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</row>
    <row r="92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</row>
    <row r="9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</row>
    <row r="94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</row>
    <row r="9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</row>
    <row r="96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</row>
    <row r="97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</row>
    <row r="98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</row>
    <row r="99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</row>
    <row r="100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</row>
  </sheetData>
  <autoFilter ref="$A$2:$E$27">
    <sortState ref="A2:E27">
      <sortCondition ref="B2:B27"/>
      <sortCondition ref="D2:D27"/>
    </sortState>
  </autoFilter>
  <mergeCells count="2">
    <mergeCell ref="A1:E1"/>
    <mergeCell ref="G1:J1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80" t="s">
        <v>118</v>
      </c>
      <c r="B1" s="81"/>
      <c r="C1" s="81"/>
      <c r="D1" s="81"/>
      <c r="E1" s="81"/>
      <c r="F1" s="81"/>
      <c r="G1" s="82"/>
      <c r="H1" s="82"/>
    </row>
    <row r="2">
      <c r="A2" s="81"/>
      <c r="B2" s="81"/>
      <c r="C2" s="81"/>
      <c r="D2" s="81"/>
      <c r="E2" s="81"/>
      <c r="F2" s="81"/>
      <c r="G2" s="82"/>
      <c r="H2" s="82"/>
    </row>
    <row r="3">
      <c r="A3" s="81"/>
      <c r="B3" s="83" t="s">
        <v>119</v>
      </c>
      <c r="C3" s="81"/>
      <c r="D3" s="81"/>
      <c r="E3" s="81"/>
      <c r="F3" s="81"/>
      <c r="G3" s="82"/>
      <c r="H3" s="82"/>
    </row>
    <row r="4">
      <c r="A4" s="81"/>
      <c r="B4" s="81"/>
      <c r="C4" s="84" t="s">
        <v>120</v>
      </c>
      <c r="D4" s="85"/>
      <c r="E4" s="81"/>
      <c r="F4" s="81"/>
      <c r="G4" s="82"/>
      <c r="H4" s="82"/>
    </row>
    <row r="5">
      <c r="A5" s="81"/>
      <c r="B5" s="83"/>
      <c r="C5" s="86"/>
      <c r="D5" s="81"/>
      <c r="E5" s="87" t="s">
        <v>104</v>
      </c>
      <c r="F5" s="81"/>
      <c r="G5" s="82"/>
      <c r="H5" s="82"/>
    </row>
    <row r="6">
      <c r="A6" s="81"/>
      <c r="B6" s="81"/>
      <c r="C6" s="81"/>
      <c r="D6" s="81"/>
      <c r="E6" s="84" t="s">
        <v>94</v>
      </c>
      <c r="F6" s="88"/>
      <c r="G6" s="82"/>
      <c r="H6" s="82"/>
    </row>
    <row r="7">
      <c r="A7" s="81"/>
      <c r="B7" s="83" t="s">
        <v>121</v>
      </c>
      <c r="C7" s="89" t="s">
        <v>104</v>
      </c>
      <c r="D7" s="81"/>
      <c r="E7" s="86"/>
      <c r="F7" s="81"/>
      <c r="G7" s="86"/>
      <c r="H7" s="82"/>
    </row>
    <row r="8">
      <c r="A8" s="81"/>
      <c r="B8" s="81"/>
      <c r="C8" s="84" t="s">
        <v>26</v>
      </c>
      <c r="D8" s="85"/>
      <c r="E8" s="90"/>
      <c r="F8" s="81"/>
      <c r="G8" s="86"/>
      <c r="H8" s="82"/>
    </row>
    <row r="9">
      <c r="A9" s="81"/>
      <c r="B9" s="83" t="s">
        <v>122</v>
      </c>
      <c r="C9" s="86"/>
      <c r="D9" s="81"/>
      <c r="E9" s="81"/>
      <c r="F9" s="81"/>
      <c r="G9" s="91" t="s">
        <v>107</v>
      </c>
      <c r="H9" s="82"/>
    </row>
    <row r="10">
      <c r="A10" s="81"/>
      <c r="B10" s="81"/>
      <c r="C10" s="81"/>
      <c r="D10" s="81"/>
      <c r="E10" s="92"/>
      <c r="F10" s="81"/>
      <c r="G10" s="93" t="s">
        <v>94</v>
      </c>
      <c r="H10" s="94"/>
    </row>
    <row r="11">
      <c r="A11" s="81"/>
      <c r="B11" s="83" t="s">
        <v>123</v>
      </c>
      <c r="C11" s="89" t="s">
        <v>104</v>
      </c>
      <c r="D11" s="81"/>
      <c r="E11" s="81"/>
      <c r="F11" s="81"/>
      <c r="G11" s="86"/>
      <c r="H11" s="82"/>
      <c r="I11" s="95"/>
    </row>
    <row r="12">
      <c r="A12" s="81"/>
      <c r="B12" s="81"/>
      <c r="C12" s="84" t="s">
        <v>78</v>
      </c>
      <c r="D12" s="85"/>
      <c r="E12" s="81"/>
      <c r="F12" s="81"/>
      <c r="G12" s="86"/>
      <c r="H12" s="82"/>
      <c r="I12" s="95"/>
    </row>
    <row r="13">
      <c r="A13" s="81"/>
      <c r="B13" s="83" t="s">
        <v>124</v>
      </c>
      <c r="C13" s="86"/>
      <c r="D13" s="81"/>
      <c r="E13" s="87" t="s">
        <v>104</v>
      </c>
      <c r="F13" s="81"/>
      <c r="G13" s="86"/>
      <c r="H13" s="82"/>
      <c r="I13" s="95"/>
    </row>
    <row r="14">
      <c r="A14" s="81"/>
      <c r="B14" s="81"/>
      <c r="C14" s="81"/>
      <c r="D14" s="81"/>
      <c r="E14" s="84" t="s">
        <v>78</v>
      </c>
      <c r="F14" s="85"/>
      <c r="G14" s="86"/>
      <c r="H14" s="82"/>
      <c r="I14" s="95"/>
    </row>
    <row r="15">
      <c r="A15" s="81"/>
      <c r="B15" s="83"/>
      <c r="C15" s="81"/>
      <c r="D15" s="81"/>
      <c r="E15" s="86"/>
      <c r="F15" s="81"/>
      <c r="G15" s="82"/>
      <c r="H15" s="82"/>
      <c r="I15" s="95"/>
    </row>
    <row r="16">
      <c r="A16" s="81"/>
      <c r="B16" s="81"/>
      <c r="C16" s="84" t="s">
        <v>90</v>
      </c>
      <c r="D16" s="85"/>
      <c r="E16" s="90"/>
      <c r="F16" s="81"/>
      <c r="G16" s="82"/>
      <c r="H16" s="82"/>
      <c r="I16" s="95"/>
    </row>
    <row r="17">
      <c r="A17" s="81"/>
      <c r="B17" s="83" t="s">
        <v>125</v>
      </c>
      <c r="C17" s="86"/>
      <c r="D17" s="81"/>
      <c r="E17" s="81"/>
      <c r="F17" s="81"/>
      <c r="G17" s="82"/>
      <c r="H17" s="82"/>
      <c r="I17" s="96" t="s">
        <v>106</v>
      </c>
    </row>
    <row r="18">
      <c r="A18" s="81"/>
      <c r="B18" s="81"/>
      <c r="C18" s="81"/>
      <c r="D18" s="81"/>
      <c r="E18" s="81"/>
      <c r="F18" s="81"/>
      <c r="G18" s="81"/>
      <c r="H18" s="81"/>
      <c r="I18" s="97" t="s">
        <v>126</v>
      </c>
      <c r="J18" s="98"/>
    </row>
    <row r="19">
      <c r="A19" s="81"/>
      <c r="B19" s="83" t="s">
        <v>127</v>
      </c>
      <c r="C19" s="81"/>
      <c r="D19" s="81"/>
      <c r="E19" s="81"/>
      <c r="F19" s="81"/>
      <c r="G19" s="82"/>
      <c r="H19" s="82"/>
      <c r="I19" s="95"/>
    </row>
    <row r="20">
      <c r="A20" s="81"/>
      <c r="B20" s="81"/>
      <c r="C20" s="84" t="s">
        <v>74</v>
      </c>
      <c r="D20" s="85"/>
      <c r="E20" s="81"/>
      <c r="F20" s="81"/>
      <c r="G20" s="82"/>
      <c r="H20" s="82"/>
      <c r="I20" s="95"/>
    </row>
    <row r="21">
      <c r="A21" s="81"/>
      <c r="B21" s="83"/>
      <c r="C21" s="86"/>
      <c r="D21" s="81"/>
      <c r="E21" s="87" t="s">
        <v>104</v>
      </c>
      <c r="F21" s="81"/>
      <c r="G21" s="82"/>
      <c r="H21" s="82"/>
      <c r="I21" s="95"/>
    </row>
    <row r="22">
      <c r="A22" s="81"/>
      <c r="B22" s="81"/>
      <c r="C22" s="81"/>
      <c r="D22" s="81"/>
      <c r="E22" s="84" t="s">
        <v>89</v>
      </c>
      <c r="F22" s="88"/>
      <c r="G22" s="82"/>
      <c r="H22" s="82"/>
      <c r="I22" s="95"/>
    </row>
    <row r="23">
      <c r="B23" s="83" t="s">
        <v>128</v>
      </c>
      <c r="C23" s="89" t="s">
        <v>106</v>
      </c>
      <c r="D23" s="81"/>
      <c r="E23" s="86"/>
      <c r="F23" s="81"/>
      <c r="G23" s="86"/>
      <c r="H23" s="82"/>
      <c r="I23" s="95"/>
    </row>
    <row r="24">
      <c r="B24" s="81"/>
      <c r="C24" s="84" t="s">
        <v>89</v>
      </c>
      <c r="D24" s="85"/>
      <c r="E24" s="90"/>
      <c r="F24" s="81"/>
      <c r="G24" s="86"/>
      <c r="H24" s="82"/>
      <c r="I24" s="95"/>
    </row>
    <row r="25">
      <c r="B25" s="83" t="s">
        <v>129</v>
      </c>
      <c r="C25" s="86"/>
      <c r="D25" s="81"/>
      <c r="E25" s="81"/>
      <c r="F25" s="81"/>
      <c r="G25" s="87" t="s">
        <v>104</v>
      </c>
      <c r="H25" s="82"/>
      <c r="I25" s="95"/>
    </row>
    <row r="26">
      <c r="B26" s="81"/>
      <c r="C26" s="81"/>
      <c r="D26" s="81"/>
      <c r="E26" s="92"/>
      <c r="F26" s="81"/>
      <c r="G26" s="84" t="s">
        <v>66</v>
      </c>
      <c r="H26" s="99"/>
      <c r="I26" s="95"/>
    </row>
    <row r="27">
      <c r="B27" s="83" t="s">
        <v>130</v>
      </c>
      <c r="C27" s="89" t="s">
        <v>106</v>
      </c>
      <c r="D27" s="81"/>
      <c r="E27" s="81"/>
      <c r="F27" s="81"/>
      <c r="G27" s="86"/>
      <c r="H27" s="82"/>
    </row>
    <row r="28">
      <c r="B28" s="81"/>
      <c r="C28" s="84" t="s">
        <v>66</v>
      </c>
      <c r="D28" s="85"/>
      <c r="E28" s="81"/>
      <c r="F28" s="81"/>
      <c r="G28" s="86"/>
      <c r="H28" s="82"/>
    </row>
    <row r="29">
      <c r="B29" s="83" t="s">
        <v>131</v>
      </c>
      <c r="C29" s="86"/>
      <c r="D29" s="81"/>
      <c r="E29" s="87" t="s">
        <v>104</v>
      </c>
      <c r="F29" s="81"/>
      <c r="G29" s="86"/>
      <c r="H29" s="82"/>
    </row>
    <row r="30">
      <c r="B30" s="81"/>
      <c r="C30" s="81"/>
      <c r="D30" s="81"/>
      <c r="E30" s="84" t="s">
        <v>66</v>
      </c>
      <c r="F30" s="85"/>
      <c r="G30" s="86"/>
      <c r="H30" s="82"/>
    </row>
    <row r="31">
      <c r="B31" s="83" t="s">
        <v>132</v>
      </c>
      <c r="C31" s="81"/>
      <c r="D31" s="81"/>
      <c r="E31" s="86"/>
      <c r="F31" s="81"/>
      <c r="G31" s="82"/>
      <c r="H31" s="82"/>
    </row>
    <row r="32">
      <c r="B32" s="81"/>
      <c r="C32" s="84" t="s">
        <v>43</v>
      </c>
      <c r="D32" s="85"/>
      <c r="E32" s="90"/>
      <c r="F32" s="81"/>
      <c r="G32" s="82"/>
      <c r="H32" s="82"/>
    </row>
    <row r="33">
      <c r="B33" s="83"/>
      <c r="C33" s="86"/>
      <c r="D33" s="81"/>
      <c r="E33" s="81"/>
      <c r="F33" s="81"/>
      <c r="G33" s="82"/>
      <c r="H33" s="82"/>
    </row>
    <row r="34">
      <c r="B34" s="81"/>
      <c r="C34" s="81"/>
      <c r="D34" s="81"/>
      <c r="E34" s="81"/>
      <c r="F34" s="100" t="s">
        <v>89</v>
      </c>
      <c r="G34" s="85"/>
      <c r="H34" s="101" t="s">
        <v>104</v>
      </c>
      <c r="I34" s="82"/>
    </row>
    <row r="35">
      <c r="F35" s="81"/>
      <c r="G35" s="81"/>
      <c r="H35" s="102" t="s">
        <v>78</v>
      </c>
      <c r="I35" s="103"/>
    </row>
    <row r="36">
      <c r="F36" s="100" t="s">
        <v>78</v>
      </c>
      <c r="G36" s="85"/>
      <c r="H36" s="86"/>
      <c r="I36" s="82"/>
    </row>
    <row r="37">
      <c r="F37" s="81"/>
      <c r="G37" s="81"/>
      <c r="H37" s="82"/>
      <c r="I37" s="82"/>
    </row>
    <row r="44">
      <c r="A44" s="104" t="s">
        <v>133</v>
      </c>
      <c r="B44" s="105"/>
      <c r="C44" s="105"/>
      <c r="D44" s="105"/>
      <c r="E44" s="105"/>
      <c r="F44" s="105"/>
      <c r="G44" s="106"/>
      <c r="H44" s="106"/>
    </row>
    <row r="45">
      <c r="A45" s="105"/>
      <c r="B45" s="105"/>
      <c r="C45" s="105"/>
      <c r="D45" s="105"/>
      <c r="E45" s="105"/>
      <c r="F45" s="105"/>
      <c r="G45" s="106"/>
      <c r="H45" s="106"/>
    </row>
    <row r="46">
      <c r="A46" s="105"/>
      <c r="B46" s="105"/>
      <c r="C46" s="105"/>
      <c r="D46" s="105"/>
      <c r="E46" s="105"/>
      <c r="F46" s="105"/>
      <c r="G46" s="106"/>
      <c r="H46" s="106"/>
    </row>
    <row r="47">
      <c r="A47" s="105"/>
      <c r="B47" s="83" t="s">
        <v>134</v>
      </c>
      <c r="C47" s="81"/>
      <c r="D47" s="81"/>
      <c r="E47" s="81"/>
      <c r="F47" s="81"/>
      <c r="G47" s="82"/>
      <c r="H47" s="82"/>
    </row>
    <row r="48">
      <c r="A48" s="105"/>
      <c r="B48" s="81"/>
      <c r="C48" s="107"/>
      <c r="D48" s="85"/>
      <c r="E48" s="81"/>
      <c r="F48" s="81"/>
      <c r="G48" s="82"/>
      <c r="H48" s="82"/>
    </row>
    <row r="49">
      <c r="A49" s="105"/>
      <c r="B49" s="83"/>
      <c r="C49" s="86"/>
      <c r="D49" s="81"/>
      <c r="E49" s="87" t="s">
        <v>104</v>
      </c>
      <c r="F49" s="81"/>
      <c r="G49" s="82"/>
      <c r="H49" s="82"/>
    </row>
    <row r="50">
      <c r="A50" s="105"/>
      <c r="B50" s="81"/>
      <c r="C50" s="81"/>
      <c r="D50" s="81"/>
      <c r="E50" s="84" t="s">
        <v>46</v>
      </c>
      <c r="F50" s="88"/>
      <c r="G50" s="82"/>
      <c r="H50" s="82"/>
    </row>
    <row r="51">
      <c r="A51" s="105"/>
      <c r="B51" s="83" t="s">
        <v>135</v>
      </c>
      <c r="C51" s="81"/>
      <c r="D51" s="81"/>
      <c r="E51" s="86"/>
      <c r="F51" s="81"/>
      <c r="G51" s="86"/>
      <c r="H51" s="82"/>
    </row>
    <row r="52">
      <c r="A52" s="105"/>
      <c r="B52" s="81"/>
      <c r="C52" s="107"/>
      <c r="D52" s="85"/>
      <c r="E52" s="90"/>
      <c r="F52" s="81"/>
      <c r="G52" s="86"/>
      <c r="H52" s="82"/>
    </row>
    <row r="53">
      <c r="A53" s="105"/>
      <c r="B53" s="83"/>
      <c r="C53" s="86"/>
      <c r="D53" s="81"/>
      <c r="E53" s="81"/>
      <c r="F53" s="81"/>
      <c r="G53" s="91" t="s">
        <v>106</v>
      </c>
      <c r="H53" s="82"/>
    </row>
    <row r="54">
      <c r="A54" s="105"/>
      <c r="B54" s="81"/>
      <c r="C54" s="81"/>
      <c r="D54" s="81"/>
      <c r="E54" s="92"/>
      <c r="F54" s="81"/>
      <c r="G54" s="84" t="s">
        <v>46</v>
      </c>
      <c r="H54" s="99"/>
    </row>
    <row r="55">
      <c r="A55" s="105"/>
      <c r="B55" s="83" t="s">
        <v>136</v>
      </c>
      <c r="C55" s="89" t="s">
        <v>106</v>
      </c>
      <c r="D55" s="81"/>
      <c r="E55" s="81"/>
      <c r="F55" s="81"/>
      <c r="G55" s="86"/>
      <c r="H55" s="82"/>
      <c r="I55" s="95"/>
    </row>
    <row r="56">
      <c r="A56" s="105"/>
      <c r="B56" s="81"/>
      <c r="C56" s="84" t="s">
        <v>37</v>
      </c>
      <c r="D56" s="85"/>
      <c r="E56" s="81"/>
      <c r="F56" s="81"/>
      <c r="G56" s="86"/>
      <c r="H56" s="82"/>
      <c r="I56" s="95"/>
    </row>
    <row r="57">
      <c r="A57" s="105"/>
      <c r="B57" s="83" t="s">
        <v>137</v>
      </c>
      <c r="C57" s="86"/>
      <c r="D57" s="81"/>
      <c r="E57" s="87" t="s">
        <v>104</v>
      </c>
      <c r="F57" s="81"/>
      <c r="G57" s="86"/>
      <c r="H57" s="82"/>
      <c r="I57" s="95"/>
    </row>
    <row r="58">
      <c r="A58" s="105"/>
      <c r="B58" s="81"/>
      <c r="C58" s="81"/>
      <c r="D58" s="81"/>
      <c r="E58" s="84" t="s">
        <v>37</v>
      </c>
      <c r="F58" s="85"/>
      <c r="G58" s="86"/>
      <c r="H58" s="82"/>
      <c r="I58" s="95"/>
    </row>
    <row r="59">
      <c r="A59" s="105"/>
      <c r="B59" s="83" t="s">
        <v>138</v>
      </c>
      <c r="C59" s="89" t="s">
        <v>106</v>
      </c>
      <c r="D59" s="81"/>
      <c r="E59" s="86"/>
      <c r="F59" s="81"/>
      <c r="G59" s="82"/>
      <c r="H59" s="82"/>
      <c r="I59" s="95"/>
    </row>
    <row r="60">
      <c r="A60" s="105"/>
      <c r="B60" s="81"/>
      <c r="C60" s="84" t="s">
        <v>7</v>
      </c>
      <c r="D60" s="85"/>
      <c r="E60" s="90"/>
      <c r="F60" s="81"/>
      <c r="G60" s="82"/>
      <c r="H60" s="82"/>
      <c r="I60" s="95"/>
    </row>
    <row r="61">
      <c r="A61" s="105"/>
      <c r="B61" s="83" t="s">
        <v>139</v>
      </c>
      <c r="C61" s="86"/>
      <c r="D61" s="81"/>
      <c r="E61" s="81"/>
      <c r="F61" s="81"/>
      <c r="G61" s="82"/>
      <c r="H61" s="82"/>
      <c r="I61" s="96" t="s">
        <v>107</v>
      </c>
    </row>
    <row r="62">
      <c r="A62" s="105"/>
      <c r="B62" s="81"/>
      <c r="C62" s="81"/>
      <c r="D62" s="81"/>
      <c r="E62" s="81"/>
      <c r="F62" s="81"/>
      <c r="G62" s="81"/>
      <c r="H62" s="81"/>
      <c r="I62" s="108" t="s">
        <v>140</v>
      </c>
      <c r="J62" s="109"/>
    </row>
    <row r="63">
      <c r="A63" s="105"/>
      <c r="B63" s="83" t="s">
        <v>141</v>
      </c>
      <c r="C63" s="89" t="s">
        <v>104</v>
      </c>
      <c r="D63" s="81"/>
      <c r="E63" s="81"/>
      <c r="F63" s="81"/>
      <c r="G63" s="82"/>
      <c r="H63" s="82"/>
      <c r="I63" s="95"/>
    </row>
    <row r="64">
      <c r="A64" s="105"/>
      <c r="B64" s="81"/>
      <c r="C64" s="84" t="s">
        <v>74</v>
      </c>
      <c r="D64" s="85"/>
      <c r="E64" s="81"/>
      <c r="F64" s="81"/>
      <c r="G64" s="82"/>
      <c r="H64" s="82"/>
      <c r="I64" s="95"/>
    </row>
    <row r="65">
      <c r="B65" s="83" t="s">
        <v>142</v>
      </c>
      <c r="C65" s="86"/>
      <c r="D65" s="81"/>
      <c r="E65" s="87" t="s">
        <v>104</v>
      </c>
      <c r="F65" s="81"/>
      <c r="G65" s="82"/>
      <c r="H65" s="82"/>
      <c r="I65" s="95"/>
    </row>
    <row r="66">
      <c r="B66" s="81"/>
      <c r="C66" s="81"/>
      <c r="D66" s="81"/>
      <c r="E66" s="84" t="s">
        <v>74</v>
      </c>
      <c r="F66" s="88"/>
      <c r="G66" s="82"/>
      <c r="H66" s="82"/>
      <c r="I66" s="95"/>
    </row>
    <row r="67">
      <c r="B67" s="83" t="s">
        <v>143</v>
      </c>
      <c r="C67" s="89" t="s">
        <v>106</v>
      </c>
      <c r="D67" s="81"/>
      <c r="E67" s="86"/>
      <c r="F67" s="81"/>
      <c r="G67" s="86"/>
      <c r="H67" s="82"/>
      <c r="I67" s="95"/>
    </row>
    <row r="68">
      <c r="B68" s="81"/>
      <c r="C68" s="84" t="s">
        <v>52</v>
      </c>
      <c r="D68" s="85"/>
      <c r="E68" s="90"/>
      <c r="F68" s="81"/>
      <c r="G68" s="86"/>
      <c r="H68" s="82"/>
      <c r="I68" s="95"/>
    </row>
    <row r="69">
      <c r="B69" s="83" t="s">
        <v>144</v>
      </c>
      <c r="C69" s="86"/>
      <c r="D69" s="81"/>
      <c r="E69" s="81"/>
      <c r="F69" s="81"/>
      <c r="G69" s="91" t="s">
        <v>106</v>
      </c>
      <c r="H69" s="82"/>
      <c r="I69" s="95"/>
    </row>
    <row r="70">
      <c r="B70" s="81"/>
      <c r="C70" s="81"/>
      <c r="D70" s="81"/>
      <c r="E70" s="92"/>
      <c r="F70" s="81"/>
      <c r="G70" s="84" t="s">
        <v>74</v>
      </c>
      <c r="H70" s="99"/>
      <c r="I70" s="95"/>
    </row>
    <row r="71">
      <c r="B71" s="83" t="s">
        <v>145</v>
      </c>
      <c r="C71" s="81"/>
      <c r="D71" s="81"/>
      <c r="E71" s="81"/>
      <c r="F71" s="81"/>
      <c r="G71" s="86"/>
      <c r="H71" s="82"/>
    </row>
    <row r="72">
      <c r="B72" s="81"/>
      <c r="C72" s="107"/>
      <c r="D72" s="85"/>
      <c r="E72" s="81"/>
      <c r="F72" s="81"/>
      <c r="G72" s="86"/>
      <c r="H72" s="82"/>
    </row>
    <row r="73">
      <c r="B73" s="83"/>
      <c r="C73" s="86"/>
      <c r="D73" s="81"/>
      <c r="E73" s="87" t="s">
        <v>146</v>
      </c>
      <c r="F73" s="81"/>
      <c r="G73" s="86"/>
      <c r="H73" s="82"/>
    </row>
    <row r="74">
      <c r="B74" s="81"/>
      <c r="C74" s="81"/>
      <c r="D74" s="81"/>
      <c r="E74" s="84" t="s">
        <v>84</v>
      </c>
      <c r="F74" s="85"/>
      <c r="G74" s="86"/>
      <c r="H74" s="82"/>
    </row>
    <row r="75">
      <c r="B75" s="83" t="s">
        <v>147</v>
      </c>
      <c r="C75" s="81"/>
      <c r="D75" s="81"/>
      <c r="E75" s="86"/>
      <c r="F75" s="81"/>
      <c r="G75" s="82"/>
      <c r="H75" s="82"/>
    </row>
    <row r="76">
      <c r="B76" s="81"/>
      <c r="C76" s="107"/>
      <c r="D76" s="85"/>
      <c r="E76" s="90"/>
      <c r="F76" s="81"/>
      <c r="G76" s="82"/>
      <c r="H76" s="82"/>
    </row>
    <row r="77">
      <c r="B77" s="83"/>
      <c r="C77" s="86"/>
      <c r="D77" s="81"/>
      <c r="E77" s="81"/>
      <c r="F77" s="81"/>
      <c r="G77" s="82"/>
      <c r="H77" s="82"/>
    </row>
    <row r="78">
      <c r="B78" s="81"/>
      <c r="C78" s="81"/>
      <c r="D78" s="81"/>
      <c r="E78" s="81"/>
      <c r="F78" s="81"/>
      <c r="G78" s="81"/>
      <c r="H78" s="81"/>
      <c r="I78" s="81"/>
    </row>
    <row r="79">
      <c r="F79" s="81"/>
      <c r="G79" s="81"/>
      <c r="H79" s="81"/>
      <c r="I79" s="81"/>
    </row>
    <row r="80">
      <c r="F80" s="85"/>
      <c r="G80" s="85"/>
      <c r="H80" s="85"/>
      <c r="I80" s="85"/>
    </row>
    <row r="81">
      <c r="F81" s="81"/>
      <c r="G81" s="81"/>
      <c r="H81" s="82"/>
      <c r="I81" s="82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80" t="s">
        <v>118</v>
      </c>
      <c r="B1" s="81"/>
      <c r="C1" s="81"/>
      <c r="D1" s="81"/>
      <c r="E1" s="81"/>
      <c r="F1" s="81"/>
      <c r="G1" s="82"/>
      <c r="H1" s="82"/>
    </row>
    <row r="2">
      <c r="A2" s="81"/>
      <c r="B2" s="81"/>
      <c r="C2" s="81"/>
      <c r="D2" s="81"/>
      <c r="E2" s="81"/>
      <c r="F2" s="81"/>
      <c r="G2" s="82"/>
      <c r="H2" s="82"/>
    </row>
    <row r="3">
      <c r="A3" s="81"/>
      <c r="B3" s="83" t="s">
        <v>148</v>
      </c>
      <c r="C3" s="81"/>
      <c r="D3" s="81"/>
      <c r="E3" s="81"/>
      <c r="F3" s="81"/>
      <c r="G3" s="82"/>
      <c r="H3" s="82"/>
    </row>
    <row r="4">
      <c r="A4" s="81"/>
      <c r="B4" s="81"/>
      <c r="C4" s="84" t="s">
        <v>149</v>
      </c>
      <c r="D4" s="85"/>
      <c r="E4" s="81"/>
      <c r="F4" s="81"/>
      <c r="G4" s="82"/>
      <c r="H4" s="82"/>
    </row>
    <row r="5">
      <c r="A5" s="81"/>
      <c r="B5" s="83" t="s">
        <v>150</v>
      </c>
      <c r="C5" s="86"/>
      <c r="D5" s="81"/>
      <c r="E5" s="87" t="s">
        <v>104</v>
      </c>
      <c r="F5" s="81"/>
      <c r="G5" s="82"/>
      <c r="H5" s="82"/>
    </row>
    <row r="6">
      <c r="A6" s="81"/>
      <c r="B6" s="81"/>
      <c r="C6" s="81"/>
      <c r="D6" s="89"/>
      <c r="E6" s="110" t="s">
        <v>149</v>
      </c>
      <c r="F6" s="111"/>
      <c r="G6" s="82"/>
      <c r="H6" s="82"/>
    </row>
    <row r="7">
      <c r="A7" s="81"/>
      <c r="B7" s="83" t="s">
        <v>151</v>
      </c>
      <c r="C7" s="81"/>
      <c r="D7" s="81"/>
      <c r="E7" s="86"/>
      <c r="F7" s="81"/>
      <c r="G7" s="82"/>
      <c r="H7" s="82"/>
    </row>
    <row r="8">
      <c r="A8" s="81"/>
      <c r="B8" s="81"/>
      <c r="C8" s="93" t="s">
        <v>152</v>
      </c>
      <c r="D8" s="112"/>
      <c r="E8" s="90"/>
      <c r="F8" s="100" t="s">
        <v>60</v>
      </c>
      <c r="G8" s="85"/>
      <c r="H8" s="89" t="s">
        <v>104</v>
      </c>
      <c r="I8" s="82"/>
    </row>
    <row r="9">
      <c r="A9" s="81"/>
      <c r="B9" s="83" t="s">
        <v>153</v>
      </c>
      <c r="C9" s="86"/>
      <c r="D9" s="81"/>
      <c r="E9" s="81"/>
      <c r="F9" s="81"/>
      <c r="G9" s="81"/>
      <c r="H9" s="102" t="s">
        <v>60</v>
      </c>
      <c r="I9" s="103"/>
    </row>
    <row r="10">
      <c r="A10" s="81"/>
      <c r="B10" s="81"/>
      <c r="C10" s="81"/>
      <c r="D10" s="81"/>
      <c r="E10" s="92"/>
      <c r="F10" s="100" t="s">
        <v>154</v>
      </c>
      <c r="G10" s="85"/>
      <c r="H10" s="86"/>
      <c r="I10" s="82"/>
    </row>
    <row r="11">
      <c r="A11" s="104" t="s">
        <v>133</v>
      </c>
      <c r="B11" s="105"/>
      <c r="C11" s="105"/>
      <c r="D11" s="105"/>
      <c r="E11" s="105"/>
      <c r="F11" s="105"/>
      <c r="G11" s="106"/>
      <c r="H11" s="106"/>
    </row>
    <row r="12">
      <c r="A12" s="105"/>
      <c r="B12" s="105"/>
      <c r="C12" s="105"/>
      <c r="D12" s="105"/>
      <c r="E12" s="105"/>
      <c r="F12" s="105"/>
      <c r="G12" s="106"/>
      <c r="H12" s="106"/>
    </row>
    <row r="13">
      <c r="A13" s="105"/>
      <c r="B13" s="105"/>
      <c r="C13" s="105"/>
      <c r="D13" s="105"/>
      <c r="E13" s="105"/>
      <c r="F13" s="105"/>
      <c r="G13" s="106"/>
      <c r="H13" s="106"/>
    </row>
    <row r="14">
      <c r="A14" s="105"/>
      <c r="B14" s="83" t="s">
        <v>155</v>
      </c>
      <c r="C14" s="81"/>
      <c r="D14" s="81"/>
      <c r="E14" s="81"/>
      <c r="F14" s="81"/>
      <c r="G14" s="82"/>
      <c r="H14" s="82"/>
    </row>
    <row r="15">
      <c r="A15" s="105"/>
      <c r="B15" s="81"/>
      <c r="C15" s="84"/>
      <c r="D15" s="85"/>
      <c r="E15" s="81"/>
      <c r="F15" s="81"/>
      <c r="G15" s="82"/>
      <c r="H15" s="82"/>
    </row>
    <row r="16">
      <c r="A16" s="105"/>
      <c r="B16" s="83"/>
      <c r="C16" s="86"/>
      <c r="D16" s="81"/>
      <c r="E16" s="90"/>
      <c r="F16" s="81"/>
      <c r="G16" s="82"/>
      <c r="H16" s="82"/>
    </row>
    <row r="17">
      <c r="A17" s="105"/>
      <c r="B17" s="81"/>
      <c r="C17" s="81"/>
      <c r="D17" s="81"/>
      <c r="E17" s="84" t="s">
        <v>117</v>
      </c>
      <c r="F17" s="88"/>
      <c r="G17" s="82"/>
      <c r="H17" s="82"/>
    </row>
    <row r="18">
      <c r="A18" s="105"/>
      <c r="B18" s="83" t="s">
        <v>156</v>
      </c>
      <c r="C18" s="81"/>
      <c r="D18" s="81"/>
      <c r="E18" s="86"/>
      <c r="F18" s="81"/>
      <c r="G18" s="86"/>
      <c r="H18" s="82"/>
    </row>
    <row r="19">
      <c r="A19" s="105"/>
      <c r="B19" s="81"/>
      <c r="C19" s="107"/>
      <c r="D19" s="85"/>
      <c r="E19" s="90"/>
      <c r="F19" s="81"/>
      <c r="G19" s="86"/>
      <c r="H19" s="82"/>
    </row>
    <row r="20">
      <c r="A20" s="105"/>
      <c r="B20" s="83"/>
      <c r="C20" s="86"/>
      <c r="D20" s="81"/>
      <c r="E20" s="81"/>
      <c r="F20" s="81"/>
      <c r="G20" s="87" t="s">
        <v>106</v>
      </c>
      <c r="H20" s="82"/>
    </row>
    <row r="21">
      <c r="A21" s="105"/>
      <c r="B21" s="81"/>
      <c r="C21" s="81"/>
      <c r="D21" s="81"/>
      <c r="E21" s="92"/>
      <c r="F21" s="81"/>
      <c r="G21" s="84" t="s">
        <v>117</v>
      </c>
      <c r="H21" s="99"/>
    </row>
    <row r="22">
      <c r="A22" s="105"/>
      <c r="B22" s="83" t="s">
        <v>157</v>
      </c>
      <c r="C22" s="89" t="s">
        <v>104</v>
      </c>
      <c r="D22" s="81"/>
      <c r="E22" s="81"/>
      <c r="F22" s="81"/>
      <c r="G22" s="86"/>
      <c r="H22" s="82"/>
    </row>
    <row r="23">
      <c r="A23" s="105"/>
      <c r="B23" s="81"/>
      <c r="C23" s="84" t="s">
        <v>49</v>
      </c>
      <c r="D23" s="85"/>
      <c r="E23" s="81"/>
      <c r="F23" s="81"/>
      <c r="G23" s="86"/>
      <c r="H23" s="82"/>
    </row>
    <row r="24">
      <c r="A24" s="105"/>
      <c r="B24" s="83" t="s">
        <v>158</v>
      </c>
      <c r="C24" s="86"/>
      <c r="D24" s="81"/>
      <c r="E24" s="87" t="s">
        <v>104</v>
      </c>
      <c r="F24" s="81"/>
      <c r="G24" s="86"/>
      <c r="H24" s="82"/>
    </row>
    <row r="25">
      <c r="A25" s="105"/>
      <c r="B25" s="81"/>
      <c r="C25" s="81"/>
      <c r="D25" s="81"/>
      <c r="E25" s="84" t="s">
        <v>49</v>
      </c>
      <c r="F25" s="85"/>
      <c r="G25" s="86"/>
      <c r="H25" s="82"/>
    </row>
    <row r="26">
      <c r="A26" s="105"/>
      <c r="B26" s="83" t="s">
        <v>159</v>
      </c>
      <c r="C26" s="89" t="s">
        <v>101</v>
      </c>
      <c r="D26" s="81"/>
      <c r="E26" s="86"/>
      <c r="F26" s="81"/>
      <c r="G26" s="82"/>
      <c r="H26" s="82"/>
    </row>
    <row r="27">
      <c r="A27" s="105"/>
      <c r="B27" s="81"/>
      <c r="C27" s="84" t="s">
        <v>40</v>
      </c>
      <c r="D27" s="85"/>
      <c r="E27" s="90"/>
      <c r="F27" s="81"/>
      <c r="G27" s="82"/>
      <c r="H27" s="82"/>
    </row>
    <row r="28">
      <c r="A28" s="105"/>
      <c r="B28" s="83" t="s">
        <v>160</v>
      </c>
      <c r="C28" s="86"/>
      <c r="D28" s="81"/>
      <c r="E28" s="81"/>
      <c r="F28" s="81"/>
      <c r="G28" s="82"/>
      <c r="H28" s="82"/>
    </row>
    <row r="29">
      <c r="A29" s="105"/>
      <c r="B29" s="81"/>
      <c r="C29" s="81"/>
      <c r="D29" s="81"/>
      <c r="E29" s="81"/>
      <c r="F29" s="81"/>
      <c r="G29" s="81"/>
      <c r="H29" s="81"/>
    </row>
    <row r="30">
      <c r="A30" s="105"/>
      <c r="B30" s="113"/>
      <c r="C30" s="81"/>
      <c r="D30" s="81"/>
      <c r="E30" s="81"/>
      <c r="F30" s="81"/>
      <c r="G30" s="82"/>
      <c r="H30" s="82"/>
    </row>
    <row r="31">
      <c r="A31" s="105"/>
      <c r="B31" s="81"/>
      <c r="C31" s="81"/>
      <c r="D31" s="81"/>
      <c r="E31" s="81"/>
      <c r="F31" s="81"/>
      <c r="G31" s="82"/>
      <c r="H31" s="82"/>
    </row>
    <row r="32">
      <c r="B32" s="81"/>
      <c r="C32" s="81"/>
      <c r="D32" s="81"/>
      <c r="E32" s="81"/>
      <c r="F32" s="81"/>
      <c r="G32" s="82"/>
      <c r="H32" s="82"/>
    </row>
    <row r="33">
      <c r="B33" s="113"/>
      <c r="C33" s="82"/>
      <c r="D33" s="81"/>
      <c r="E33" s="81"/>
      <c r="F33" s="81"/>
      <c r="G33" s="82"/>
      <c r="H33" s="82"/>
    </row>
    <row r="34">
      <c r="B34" s="81"/>
      <c r="C34" s="81"/>
      <c r="D34" s="81"/>
      <c r="E34" s="81"/>
      <c r="F34" s="81"/>
      <c r="G34" s="81"/>
      <c r="H34" s="82"/>
      <c r="I34" s="82"/>
    </row>
    <row r="35">
      <c r="F35" s="81"/>
      <c r="G35" s="81"/>
      <c r="H35" s="81"/>
      <c r="I35" s="82"/>
    </row>
    <row r="36">
      <c r="F36" s="81"/>
      <c r="G36" s="81"/>
      <c r="H36" s="82"/>
      <c r="I36" s="82"/>
    </row>
    <row r="37">
      <c r="F37" s="81"/>
      <c r="G37" s="81"/>
      <c r="H37" s="82"/>
      <c r="I37" s="82"/>
    </row>
    <row r="65">
      <c r="B65" s="113"/>
      <c r="C65" s="82"/>
      <c r="D65" s="81"/>
      <c r="E65" s="81"/>
      <c r="F65" s="81"/>
      <c r="G65" s="82"/>
      <c r="H65" s="82"/>
    </row>
    <row r="66">
      <c r="B66" s="81"/>
      <c r="C66" s="81"/>
      <c r="D66" s="81"/>
      <c r="E66" s="92"/>
      <c r="F66" s="92"/>
      <c r="G66" s="82"/>
      <c r="H66" s="82"/>
    </row>
    <row r="67">
      <c r="B67" s="113"/>
      <c r="C67" s="81"/>
      <c r="D67" s="81"/>
      <c r="E67" s="82"/>
      <c r="F67" s="81"/>
      <c r="G67" s="82"/>
      <c r="H67" s="82"/>
    </row>
    <row r="68">
      <c r="B68" s="81"/>
      <c r="C68" s="81"/>
      <c r="D68" s="81"/>
      <c r="E68" s="81"/>
      <c r="F68" s="81"/>
      <c r="G68" s="82"/>
      <c r="H68" s="82"/>
    </row>
    <row r="69">
      <c r="B69" s="113"/>
      <c r="C69" s="82"/>
      <c r="D69" s="81"/>
      <c r="E69" s="81"/>
      <c r="F69" s="81"/>
      <c r="G69" s="82"/>
      <c r="H69" s="82"/>
    </row>
    <row r="70">
      <c r="B70" s="81"/>
      <c r="C70" s="81"/>
      <c r="D70" s="81"/>
      <c r="E70" s="92"/>
      <c r="F70" s="81"/>
      <c r="G70" s="114"/>
      <c r="H70" s="115"/>
    </row>
    <row r="71">
      <c r="B71" s="113"/>
      <c r="C71" s="81"/>
      <c r="D71" s="81"/>
      <c r="E71" s="81"/>
      <c r="F71" s="81"/>
      <c r="G71" s="82"/>
      <c r="H71" s="82"/>
    </row>
    <row r="72">
      <c r="B72" s="81"/>
      <c r="C72" s="81"/>
      <c r="D72" s="81"/>
      <c r="E72" s="81"/>
      <c r="F72" s="81"/>
      <c r="G72" s="82"/>
      <c r="H72" s="82"/>
    </row>
    <row r="73">
      <c r="B73" s="113"/>
      <c r="C73" s="82"/>
      <c r="D73" s="81"/>
      <c r="E73" s="81"/>
      <c r="F73" s="81"/>
      <c r="G73" s="82"/>
      <c r="H73" s="82"/>
    </row>
    <row r="74">
      <c r="B74" s="81"/>
      <c r="C74" s="81"/>
      <c r="D74" s="81"/>
      <c r="E74" s="81"/>
      <c r="F74" s="81"/>
      <c r="G74" s="82"/>
      <c r="H74" s="82"/>
    </row>
    <row r="75">
      <c r="B75" s="113"/>
      <c r="C75" s="81"/>
      <c r="D75" s="81"/>
      <c r="E75" s="82"/>
      <c r="F75" s="81"/>
      <c r="G75" s="82"/>
      <c r="H75" s="82"/>
    </row>
    <row r="76">
      <c r="B76" s="81"/>
      <c r="C76" s="81"/>
      <c r="D76" s="81"/>
      <c r="E76" s="81"/>
      <c r="F76" s="81"/>
      <c r="G76" s="82"/>
      <c r="H76" s="82"/>
    </row>
    <row r="77">
      <c r="B77" s="113"/>
      <c r="C77" s="82"/>
      <c r="D77" s="81"/>
      <c r="E77" s="81"/>
      <c r="F77" s="81"/>
      <c r="G77" s="82"/>
      <c r="H77" s="82"/>
    </row>
    <row r="78">
      <c r="B78" s="81"/>
      <c r="C78" s="81"/>
      <c r="D78" s="81"/>
      <c r="E78" s="81"/>
      <c r="F78" s="81"/>
      <c r="G78" s="81"/>
      <c r="H78" s="82"/>
      <c r="I78" s="82"/>
    </row>
    <row r="79">
      <c r="F79" s="81"/>
      <c r="G79" s="81"/>
      <c r="H79" s="116"/>
      <c r="I79" s="117"/>
    </row>
    <row r="80">
      <c r="F80" s="81"/>
      <c r="G80" s="81"/>
      <c r="H80" s="82"/>
      <c r="I80" s="82"/>
    </row>
    <row r="81">
      <c r="F81" s="81"/>
      <c r="G81" s="81"/>
      <c r="H81" s="82"/>
      <c r="I81" s="82"/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118" t="s">
        <v>119</v>
      </c>
      <c r="B1" s="119"/>
    </row>
    <row r="2">
      <c r="A2" s="120"/>
      <c r="B2" s="121"/>
      <c r="C2" s="122"/>
      <c r="D2" s="123"/>
    </row>
    <row r="3">
      <c r="A3" s="123" t="s">
        <v>161</v>
      </c>
      <c r="B3" s="124"/>
      <c r="D3" s="125"/>
    </row>
    <row r="4">
      <c r="B4" s="119"/>
      <c r="D4" s="126"/>
      <c r="E4" s="122"/>
    </row>
    <row r="5">
      <c r="A5" s="123" t="s">
        <v>162</v>
      </c>
      <c r="B5" s="127"/>
      <c r="D5" s="126"/>
      <c r="E5" s="128"/>
    </row>
    <row r="6">
      <c r="B6" s="121"/>
      <c r="C6" s="122"/>
      <c r="D6" s="129"/>
      <c r="E6" s="130"/>
    </row>
    <row r="7">
      <c r="A7" s="123" t="s">
        <v>163</v>
      </c>
      <c r="B7" s="124"/>
      <c r="E7" s="126"/>
    </row>
    <row r="8">
      <c r="B8" s="119"/>
      <c r="E8" s="126"/>
      <c r="F8" s="122"/>
    </row>
    <row r="9">
      <c r="A9" s="123" t="s">
        <v>164</v>
      </c>
      <c r="B9" s="127"/>
      <c r="E9" s="126"/>
      <c r="F9" s="131"/>
    </row>
    <row r="10">
      <c r="B10" s="121"/>
      <c r="C10" s="123"/>
      <c r="D10" s="123"/>
      <c r="E10" s="126"/>
      <c r="F10" s="132"/>
    </row>
    <row r="11">
      <c r="A11" s="123" t="s">
        <v>165</v>
      </c>
      <c r="B11" s="124"/>
      <c r="D11" s="125"/>
      <c r="E11" s="130"/>
      <c r="F11" s="132"/>
    </row>
    <row r="12">
      <c r="B12" s="119"/>
      <c r="D12" s="126"/>
      <c r="E12" s="133"/>
      <c r="F12" s="132"/>
    </row>
    <row r="13">
      <c r="A13" s="123" t="s">
        <v>166</v>
      </c>
      <c r="B13" s="127"/>
      <c r="D13" s="126"/>
      <c r="F13" s="118"/>
      <c r="G13" s="118"/>
    </row>
    <row r="14">
      <c r="B14" s="121"/>
      <c r="C14" s="122"/>
      <c r="D14" s="129"/>
      <c r="F14" s="118"/>
      <c r="G14" s="118"/>
    </row>
    <row r="15">
      <c r="A15" s="123" t="s">
        <v>167</v>
      </c>
      <c r="B15" s="124"/>
      <c r="F15" s="118"/>
    </row>
    <row r="16">
      <c r="B16" s="119"/>
      <c r="D16" s="123"/>
      <c r="F16" s="118"/>
    </row>
    <row r="17">
      <c r="B17" s="119"/>
      <c r="E17" s="125"/>
      <c r="F17" s="122"/>
    </row>
    <row r="18">
      <c r="B18" s="119"/>
      <c r="D18" s="123"/>
      <c r="E18" s="129"/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4" width="8.71"/>
    <col customWidth="1" min="5" max="5" width="12.57"/>
    <col customWidth="1" min="6" max="8" width="8.71"/>
    <col customWidth="1" min="9" max="9" width="12.71"/>
    <col customWidth="1" min="10" max="10" width="8.71"/>
    <col customWidth="1" min="11" max="11" width="12.71"/>
    <col customWidth="1" min="12" max="12" width="8.71"/>
    <col customWidth="1" min="13" max="13" width="11.71"/>
    <col customWidth="1" min="14" max="26" width="8.71"/>
  </cols>
  <sheetData>
    <row r="1" ht="12.0" customHeight="1">
      <c r="C1" s="134"/>
      <c r="D1" s="134"/>
      <c r="F1" s="134"/>
      <c r="G1" s="119"/>
      <c r="I1" s="119"/>
    </row>
    <row r="2" ht="12.0" customHeight="1">
      <c r="C2" s="134"/>
      <c r="D2" s="134"/>
      <c r="F2" s="134"/>
      <c r="G2" s="119"/>
      <c r="I2" s="119"/>
    </row>
    <row r="3" ht="12.0" customHeight="1">
      <c r="C3" s="134"/>
      <c r="D3" s="134"/>
      <c r="F3" s="134"/>
      <c r="G3" s="119"/>
      <c r="H3" s="118" t="s">
        <v>119</v>
      </c>
      <c r="I3" s="119"/>
    </row>
    <row r="4" ht="12.0" customHeight="1">
      <c r="C4" s="134"/>
      <c r="D4" s="134"/>
      <c r="F4" s="135"/>
      <c r="G4" s="127" t="s">
        <v>168</v>
      </c>
      <c r="H4" s="120"/>
      <c r="I4" s="121"/>
      <c r="J4" s="122"/>
      <c r="K4" s="123"/>
    </row>
    <row r="5" ht="12.0" customHeight="1">
      <c r="C5" s="134"/>
      <c r="D5" s="134"/>
      <c r="E5" s="126"/>
      <c r="F5" s="134"/>
      <c r="G5" s="119"/>
      <c r="H5" s="123" t="s">
        <v>169</v>
      </c>
      <c r="I5" s="124">
        <v>1.0</v>
      </c>
      <c r="K5" s="125"/>
    </row>
    <row r="6" ht="12.0" customHeight="1">
      <c r="C6" s="134"/>
      <c r="D6" s="135"/>
      <c r="E6" s="129"/>
      <c r="F6" s="134"/>
      <c r="G6" s="119"/>
      <c r="I6" s="119"/>
      <c r="K6" s="126"/>
      <c r="L6" s="122"/>
    </row>
    <row r="7" ht="12.0" customHeight="1">
      <c r="C7" s="136"/>
      <c r="D7" s="134"/>
      <c r="E7" s="126"/>
      <c r="F7" s="134">
        <v>5.0</v>
      </c>
      <c r="G7" s="119"/>
      <c r="H7" s="123" t="s">
        <v>162</v>
      </c>
      <c r="I7" s="127"/>
      <c r="K7" s="126">
        <v>7.0</v>
      </c>
      <c r="L7" s="128"/>
    </row>
    <row r="8" ht="12.0" customHeight="1">
      <c r="B8" s="126"/>
      <c r="C8" s="137"/>
      <c r="D8" s="138">
        <v>9.0</v>
      </c>
      <c r="E8" s="126" t="s">
        <v>170</v>
      </c>
      <c r="F8" s="138"/>
      <c r="G8" s="127" t="s">
        <v>171</v>
      </c>
      <c r="I8" s="121"/>
      <c r="J8" s="122"/>
      <c r="K8" s="129"/>
      <c r="L8" s="130"/>
    </row>
    <row r="9" ht="12.0" customHeight="1">
      <c r="B9" s="126"/>
      <c r="C9" s="134"/>
      <c r="D9" s="134"/>
      <c r="F9" s="134"/>
      <c r="G9" s="119"/>
      <c r="H9" s="123" t="s">
        <v>172</v>
      </c>
      <c r="I9" s="124">
        <v>2.0</v>
      </c>
      <c r="L9" s="126"/>
    </row>
    <row r="10" ht="12.0" customHeight="1">
      <c r="B10" s="129"/>
      <c r="C10" s="134">
        <v>12.0</v>
      </c>
      <c r="D10" s="134"/>
      <c r="F10" s="134"/>
      <c r="G10" s="119"/>
      <c r="I10" s="119"/>
      <c r="L10" s="126"/>
      <c r="M10" s="122"/>
    </row>
    <row r="11" ht="12.0" customHeight="1">
      <c r="B11" s="126"/>
      <c r="C11" s="134"/>
      <c r="D11" s="134"/>
      <c r="F11" s="134"/>
      <c r="G11" s="119"/>
      <c r="H11" s="123" t="s">
        <v>173</v>
      </c>
      <c r="I11" s="127"/>
      <c r="L11" s="126">
        <v>11.0</v>
      </c>
      <c r="M11" s="128"/>
    </row>
    <row r="12" ht="12.0" customHeight="1">
      <c r="B12" s="126"/>
      <c r="C12" s="134"/>
      <c r="D12" s="135"/>
      <c r="E12" s="118"/>
      <c r="F12" s="135"/>
      <c r="G12" s="127" t="s">
        <v>174</v>
      </c>
      <c r="I12" s="121"/>
      <c r="J12" s="123"/>
      <c r="K12" s="123"/>
      <c r="L12" s="126"/>
      <c r="M12" s="130"/>
    </row>
    <row r="13" ht="12.0" customHeight="1">
      <c r="B13" s="126"/>
      <c r="C13" s="136"/>
      <c r="D13" s="134"/>
      <c r="E13" s="126"/>
      <c r="F13" s="134"/>
      <c r="G13" s="119"/>
      <c r="H13" s="123" t="s">
        <v>164</v>
      </c>
      <c r="I13" s="124">
        <v>3.0</v>
      </c>
      <c r="K13" s="125"/>
      <c r="L13" s="130"/>
      <c r="M13" s="130"/>
    </row>
    <row r="14" ht="12.0" customHeight="1">
      <c r="C14" s="137"/>
      <c r="D14" s="135">
        <v>10.0</v>
      </c>
      <c r="E14" s="129"/>
      <c r="F14" s="134"/>
      <c r="G14" s="119"/>
      <c r="I14" s="119"/>
      <c r="K14" s="126"/>
      <c r="L14" s="133"/>
      <c r="M14" s="130"/>
    </row>
    <row r="15" ht="12.0" customHeight="1">
      <c r="C15" s="134"/>
      <c r="D15" s="134"/>
      <c r="E15" s="126"/>
      <c r="F15" s="134">
        <v>6.0</v>
      </c>
      <c r="G15" s="119"/>
      <c r="H15" s="123" t="s">
        <v>175</v>
      </c>
      <c r="I15" s="127"/>
      <c r="K15" s="126">
        <v>8.0</v>
      </c>
      <c r="M15" s="126" t="s">
        <v>176</v>
      </c>
      <c r="N15" s="139"/>
    </row>
    <row r="16" ht="12.0" customHeight="1">
      <c r="C16" s="134"/>
      <c r="D16" s="134"/>
      <c r="E16" s="126"/>
      <c r="F16" s="138"/>
      <c r="G16" s="127" t="s">
        <v>177</v>
      </c>
      <c r="I16" s="121"/>
      <c r="J16" s="122"/>
      <c r="K16" s="129"/>
      <c r="M16" s="126"/>
      <c r="N16" s="118" t="s">
        <v>178</v>
      </c>
    </row>
    <row r="17" ht="12.0" customHeight="1">
      <c r="C17" s="134"/>
      <c r="D17" s="134"/>
      <c r="F17" s="134"/>
      <c r="G17" s="119"/>
      <c r="H17" s="123" t="s">
        <v>166</v>
      </c>
      <c r="I17" s="124">
        <v>4.0</v>
      </c>
      <c r="M17" s="126"/>
    </row>
    <row r="18" ht="12.0" customHeight="1">
      <c r="B18" s="118" t="s">
        <v>179</v>
      </c>
      <c r="C18" s="134"/>
      <c r="D18" s="134"/>
      <c r="F18" s="134" t="s">
        <v>180</v>
      </c>
      <c r="G18" s="119"/>
      <c r="I18" s="119"/>
      <c r="K18" s="123" t="s">
        <v>181</v>
      </c>
      <c r="M18" s="126"/>
    </row>
    <row r="19" ht="12.0" customHeight="1">
      <c r="B19" s="120"/>
      <c r="C19" s="140"/>
      <c r="D19" s="134"/>
      <c r="F19" s="140"/>
      <c r="G19" s="119"/>
      <c r="I19" s="119"/>
      <c r="L19" s="125"/>
      <c r="M19" s="133"/>
    </row>
    <row r="20" ht="12.0" customHeight="1">
      <c r="B20" s="123" t="s">
        <v>182</v>
      </c>
      <c r="C20" s="136"/>
      <c r="D20" s="141" t="s">
        <v>183</v>
      </c>
      <c r="F20" s="136" t="s">
        <v>184</v>
      </c>
      <c r="G20" s="142" t="s">
        <v>185</v>
      </c>
      <c r="I20" s="119"/>
      <c r="K20" s="123"/>
      <c r="L20" s="129">
        <v>13.0</v>
      </c>
    </row>
    <row r="21" ht="12.0" customHeight="1">
      <c r="C21" s="134"/>
      <c r="D21" s="134"/>
      <c r="F21" s="134"/>
      <c r="G21" s="119"/>
      <c r="I21" s="119"/>
    </row>
    <row r="22" ht="12.0" customHeight="1">
      <c r="B22" s="123"/>
      <c r="C22" s="134"/>
      <c r="D22" s="135"/>
      <c r="F22" s="135"/>
      <c r="G22" s="127"/>
      <c r="I22" s="119"/>
      <c r="K22" s="143"/>
      <c r="M22" s="143"/>
    </row>
    <row r="23" ht="12.0" customHeight="1">
      <c r="B23" s="118" t="s">
        <v>186</v>
      </c>
      <c r="C23" s="134"/>
      <c r="D23" s="134" t="s">
        <v>187</v>
      </c>
      <c r="F23" s="134" t="s">
        <v>188</v>
      </c>
      <c r="G23" s="119" t="s">
        <v>189</v>
      </c>
      <c r="I23" s="144" t="s">
        <v>190</v>
      </c>
      <c r="K23" s="120" t="s">
        <v>191</v>
      </c>
      <c r="M23" s="120" t="s">
        <v>192</v>
      </c>
    </row>
    <row r="24" ht="12.0" customHeight="1">
      <c r="C24" s="134"/>
      <c r="D24" s="134"/>
      <c r="F24" s="134"/>
      <c r="G24" s="119"/>
      <c r="I24" s="119"/>
    </row>
    <row r="25" ht="12.0" customHeight="1">
      <c r="C25" s="134"/>
      <c r="D25" s="134"/>
      <c r="F25" s="134"/>
      <c r="G25" s="119"/>
      <c r="I25" s="119"/>
      <c r="M25" s="118"/>
    </row>
    <row r="26" ht="12.0" customHeight="1">
      <c r="C26" s="134"/>
      <c r="D26" s="134"/>
      <c r="F26" s="134"/>
      <c r="G26" s="119"/>
      <c r="I26" s="119"/>
      <c r="M26" s="118"/>
    </row>
    <row r="27" ht="12.0" customHeight="1">
      <c r="C27" s="134"/>
      <c r="D27" s="134"/>
      <c r="F27" s="134"/>
      <c r="G27" s="119"/>
      <c r="I27" s="119"/>
      <c r="M27" s="118"/>
    </row>
    <row r="28" ht="12.0" customHeight="1">
      <c r="C28" s="134"/>
      <c r="D28" s="134"/>
      <c r="F28" s="134"/>
      <c r="G28" s="119"/>
      <c r="I28" s="119"/>
    </row>
    <row r="29" ht="12.0" customHeight="1">
      <c r="C29" s="134"/>
      <c r="D29" s="134"/>
      <c r="F29" s="134"/>
      <c r="G29" s="119"/>
      <c r="I29" s="119"/>
    </row>
    <row r="30" ht="12.0" customHeight="1">
      <c r="C30" s="134"/>
      <c r="D30" s="134"/>
      <c r="F30" s="134"/>
      <c r="G30" s="119"/>
      <c r="I30" s="119"/>
    </row>
    <row r="31" ht="12.0" customHeight="1">
      <c r="C31" s="134"/>
      <c r="D31" s="134"/>
      <c r="F31" s="134"/>
      <c r="G31" s="119"/>
      <c r="I31" s="119"/>
    </row>
    <row r="32" ht="12.0" customHeight="1">
      <c r="C32" s="134"/>
      <c r="D32" s="134"/>
      <c r="F32" s="134"/>
      <c r="G32" s="119"/>
      <c r="I32" s="119"/>
      <c r="L32" s="118"/>
    </row>
    <row r="33" ht="12.0" customHeight="1">
      <c r="C33" s="134"/>
      <c r="D33" s="134"/>
      <c r="F33" s="134"/>
      <c r="G33" s="119"/>
      <c r="I33" s="119"/>
    </row>
    <row r="34" ht="12.0" customHeight="1">
      <c r="C34" s="134"/>
      <c r="D34" s="134"/>
      <c r="F34" s="134"/>
      <c r="G34" s="119"/>
      <c r="I34" s="119"/>
    </row>
    <row r="35" ht="12.0" customHeight="1">
      <c r="C35" s="134"/>
      <c r="D35" s="134"/>
      <c r="F35" s="134"/>
      <c r="G35" s="119"/>
      <c r="I35" s="119"/>
    </row>
    <row r="36" ht="12.0" customHeight="1">
      <c r="C36" s="134"/>
      <c r="D36" s="134"/>
      <c r="F36" s="134"/>
      <c r="G36" s="119"/>
      <c r="I36" s="119"/>
    </row>
    <row r="37" ht="12.0" customHeight="1">
      <c r="C37" s="134"/>
      <c r="D37" s="134"/>
      <c r="F37" s="134"/>
      <c r="G37" s="119"/>
      <c r="I37" s="119"/>
    </row>
    <row r="38" ht="12.0" customHeight="1">
      <c r="C38" s="134"/>
      <c r="D38" s="134"/>
      <c r="F38" s="134"/>
      <c r="G38" s="119"/>
      <c r="I38" s="119"/>
    </row>
    <row r="39" ht="12.0" customHeight="1">
      <c r="C39" s="134"/>
      <c r="D39" s="134"/>
      <c r="F39" s="134"/>
      <c r="G39" s="119"/>
      <c r="I39" s="119"/>
    </row>
    <row r="40" ht="12.0" customHeight="1">
      <c r="C40" s="134"/>
      <c r="D40" s="134"/>
      <c r="F40" s="134"/>
      <c r="G40" s="119"/>
      <c r="I40" s="119"/>
    </row>
    <row r="41" ht="12.0" customHeight="1">
      <c r="C41" s="134"/>
      <c r="D41" s="134"/>
      <c r="F41" s="134"/>
      <c r="G41" s="119"/>
      <c r="I41" s="119"/>
    </row>
    <row r="42" ht="12.0" customHeight="1">
      <c r="C42" s="134"/>
      <c r="D42" s="134"/>
      <c r="F42" s="134"/>
      <c r="G42" s="119"/>
      <c r="I42" s="119"/>
    </row>
    <row r="43" ht="12.0" customHeight="1">
      <c r="C43" s="134"/>
      <c r="D43" s="134"/>
      <c r="F43" s="134"/>
      <c r="G43" s="119"/>
      <c r="I43" s="119"/>
    </row>
    <row r="44" ht="12.0" customHeight="1">
      <c r="C44" s="134"/>
      <c r="D44" s="134"/>
      <c r="F44" s="134"/>
      <c r="G44" s="119"/>
      <c r="I44" s="119"/>
    </row>
    <row r="45" ht="12.0" customHeight="1">
      <c r="C45" s="134"/>
      <c r="D45" s="134"/>
      <c r="F45" s="134"/>
      <c r="G45" s="119"/>
      <c r="I45" s="119"/>
    </row>
    <row r="46" ht="12.0" customHeight="1">
      <c r="C46" s="134"/>
      <c r="D46" s="134"/>
      <c r="F46" s="134"/>
      <c r="G46" s="119"/>
      <c r="I46" s="119"/>
    </row>
    <row r="47" ht="12.0" customHeight="1">
      <c r="C47" s="134"/>
      <c r="D47" s="134"/>
      <c r="F47" s="134"/>
      <c r="G47" s="119"/>
      <c r="I47" s="119"/>
    </row>
    <row r="48" ht="12.0" customHeight="1">
      <c r="C48" s="134"/>
      <c r="D48" s="134"/>
      <c r="F48" s="134"/>
      <c r="G48" s="119"/>
      <c r="I48" s="119"/>
    </row>
    <row r="49" ht="12.0" customHeight="1">
      <c r="C49" s="134"/>
      <c r="D49" s="134"/>
      <c r="F49" s="134"/>
      <c r="G49" s="119"/>
      <c r="I49" s="119"/>
    </row>
    <row r="50" ht="12.0" customHeight="1">
      <c r="C50" s="134"/>
      <c r="D50" s="134"/>
      <c r="F50" s="134"/>
      <c r="G50" s="119"/>
      <c r="I50" s="119"/>
    </row>
    <row r="51" ht="12.0" customHeight="1">
      <c r="C51" s="134"/>
      <c r="D51" s="134"/>
      <c r="F51" s="134"/>
      <c r="G51" s="119"/>
      <c r="I51" s="119"/>
    </row>
    <row r="52" ht="12.0" customHeight="1">
      <c r="C52" s="134"/>
      <c r="D52" s="134"/>
      <c r="F52" s="134"/>
      <c r="G52" s="119"/>
      <c r="I52" s="119"/>
    </row>
    <row r="53" ht="12.0" customHeight="1">
      <c r="C53" s="134"/>
      <c r="D53" s="134"/>
      <c r="F53" s="134"/>
      <c r="G53" s="119"/>
      <c r="I53" s="119"/>
    </row>
    <row r="54" ht="12.0" customHeight="1">
      <c r="C54" s="134"/>
      <c r="D54" s="134"/>
      <c r="F54" s="134"/>
      <c r="G54" s="119"/>
      <c r="I54" s="119"/>
    </row>
    <row r="55" ht="12.0" customHeight="1">
      <c r="C55" s="134"/>
      <c r="D55" s="134"/>
      <c r="F55" s="134"/>
      <c r="G55" s="119"/>
      <c r="I55" s="119"/>
    </row>
    <row r="56" ht="12.0" customHeight="1">
      <c r="C56" s="134"/>
      <c r="D56" s="134"/>
      <c r="F56" s="134"/>
      <c r="G56" s="119"/>
      <c r="I56" s="119"/>
    </row>
    <row r="57" ht="12.0" customHeight="1">
      <c r="C57" s="134"/>
      <c r="D57" s="134"/>
      <c r="F57" s="134"/>
      <c r="G57" s="119"/>
      <c r="I57" s="119"/>
    </row>
    <row r="58" ht="12.0" customHeight="1">
      <c r="C58" s="134"/>
      <c r="D58" s="134"/>
      <c r="F58" s="134"/>
      <c r="G58" s="119"/>
      <c r="I58" s="119"/>
    </row>
    <row r="59" ht="12.0" customHeight="1">
      <c r="C59" s="134"/>
      <c r="D59" s="134"/>
      <c r="F59" s="134"/>
      <c r="G59" s="119"/>
      <c r="I59" s="119"/>
    </row>
    <row r="60" ht="12.0" customHeight="1">
      <c r="C60" s="134"/>
      <c r="D60" s="134"/>
      <c r="F60" s="134"/>
      <c r="G60" s="119"/>
      <c r="I60" s="119"/>
    </row>
    <row r="61" ht="12.0" customHeight="1">
      <c r="C61" s="134"/>
      <c r="D61" s="134"/>
      <c r="F61" s="134"/>
      <c r="G61" s="119"/>
      <c r="I61" s="119"/>
    </row>
    <row r="62" ht="12.0" customHeight="1">
      <c r="C62" s="134"/>
      <c r="D62" s="134"/>
      <c r="F62" s="134"/>
      <c r="G62" s="119"/>
      <c r="I62" s="119"/>
    </row>
    <row r="63" ht="12.0" customHeight="1">
      <c r="C63" s="134"/>
      <c r="D63" s="134"/>
      <c r="F63" s="134"/>
      <c r="G63" s="119"/>
      <c r="I63" s="119"/>
    </row>
    <row r="64" ht="12.0" customHeight="1">
      <c r="C64" s="134"/>
      <c r="D64" s="134"/>
      <c r="F64" s="134"/>
      <c r="G64" s="119"/>
      <c r="I64" s="119"/>
    </row>
    <row r="65" ht="12.0" customHeight="1">
      <c r="C65" s="134"/>
      <c r="D65" s="134"/>
      <c r="F65" s="134"/>
      <c r="G65" s="119"/>
      <c r="I65" s="119"/>
    </row>
    <row r="66" ht="12.0" customHeight="1">
      <c r="C66" s="134"/>
      <c r="D66" s="134"/>
      <c r="F66" s="134"/>
      <c r="G66" s="119"/>
      <c r="I66" s="119"/>
    </row>
    <row r="67" ht="12.0" customHeight="1">
      <c r="C67" s="134"/>
      <c r="D67" s="134"/>
      <c r="F67" s="134"/>
      <c r="G67" s="119"/>
      <c r="I67" s="119"/>
    </row>
    <row r="68" ht="12.0" customHeight="1">
      <c r="C68" s="134"/>
      <c r="D68" s="134"/>
      <c r="F68" s="134"/>
      <c r="G68" s="119"/>
      <c r="I68" s="119"/>
    </row>
    <row r="69" ht="12.0" customHeight="1">
      <c r="C69" s="134"/>
      <c r="D69" s="134"/>
      <c r="F69" s="134"/>
      <c r="G69" s="119"/>
      <c r="I69" s="119"/>
    </row>
    <row r="70" ht="12.0" customHeight="1">
      <c r="C70" s="134"/>
      <c r="D70" s="134"/>
      <c r="F70" s="134"/>
      <c r="G70" s="119"/>
      <c r="I70" s="119"/>
    </row>
    <row r="71" ht="12.0" customHeight="1">
      <c r="C71" s="134"/>
      <c r="D71" s="134"/>
      <c r="F71" s="134"/>
      <c r="G71" s="119"/>
      <c r="I71" s="119"/>
    </row>
    <row r="72" ht="12.0" customHeight="1">
      <c r="C72" s="134"/>
      <c r="D72" s="134"/>
      <c r="F72" s="134"/>
      <c r="G72" s="119"/>
      <c r="I72" s="119"/>
    </row>
    <row r="73" ht="12.0" customHeight="1">
      <c r="C73" s="134"/>
      <c r="D73" s="134"/>
      <c r="F73" s="134"/>
      <c r="G73" s="119"/>
      <c r="I73" s="119"/>
    </row>
    <row r="74" ht="12.0" customHeight="1">
      <c r="C74" s="134"/>
      <c r="D74" s="134"/>
      <c r="F74" s="134"/>
      <c r="G74" s="119"/>
      <c r="I74" s="119"/>
    </row>
    <row r="75" ht="12.0" customHeight="1">
      <c r="C75" s="134"/>
      <c r="D75" s="134"/>
      <c r="F75" s="134"/>
      <c r="G75" s="119"/>
      <c r="I75" s="119"/>
    </row>
    <row r="76" ht="12.0" customHeight="1">
      <c r="C76" s="134"/>
      <c r="D76" s="134"/>
      <c r="F76" s="134"/>
      <c r="G76" s="119"/>
      <c r="I76" s="119"/>
    </row>
    <row r="77" ht="12.0" customHeight="1">
      <c r="C77" s="134"/>
      <c r="D77" s="134"/>
      <c r="F77" s="134"/>
      <c r="G77" s="119"/>
      <c r="I77" s="119"/>
    </row>
    <row r="78" ht="12.0" customHeight="1">
      <c r="C78" s="134"/>
      <c r="D78" s="134"/>
      <c r="F78" s="134"/>
      <c r="G78" s="119"/>
      <c r="I78" s="119"/>
    </row>
    <row r="79" ht="12.0" customHeight="1">
      <c r="C79" s="134"/>
      <c r="D79" s="134"/>
      <c r="F79" s="134"/>
      <c r="G79" s="119"/>
      <c r="I79" s="119"/>
    </row>
    <row r="80" ht="12.0" customHeight="1">
      <c r="C80" s="134"/>
      <c r="D80" s="134"/>
      <c r="F80" s="134"/>
      <c r="G80" s="119"/>
      <c r="I80" s="119"/>
    </row>
    <row r="81" ht="12.0" customHeight="1">
      <c r="C81" s="134"/>
      <c r="D81" s="134"/>
      <c r="F81" s="134"/>
      <c r="G81" s="119"/>
      <c r="I81" s="119"/>
    </row>
    <row r="82" ht="12.0" customHeight="1">
      <c r="C82" s="134"/>
      <c r="D82" s="134"/>
      <c r="F82" s="134"/>
      <c r="G82" s="119"/>
      <c r="I82" s="119"/>
    </row>
    <row r="83" ht="12.0" customHeight="1">
      <c r="C83" s="134"/>
      <c r="D83" s="134"/>
      <c r="F83" s="134"/>
      <c r="G83" s="119"/>
      <c r="I83" s="119"/>
    </row>
    <row r="84" ht="12.0" customHeight="1">
      <c r="C84" s="134"/>
      <c r="D84" s="134"/>
      <c r="F84" s="134"/>
      <c r="G84" s="119"/>
      <c r="I84" s="119"/>
    </row>
    <row r="85" ht="12.0" customHeight="1">
      <c r="C85" s="134"/>
      <c r="D85" s="134"/>
      <c r="F85" s="134"/>
      <c r="G85" s="119"/>
      <c r="I85" s="119"/>
    </row>
    <row r="86" ht="12.0" customHeight="1">
      <c r="C86" s="134"/>
      <c r="D86" s="134"/>
      <c r="F86" s="134"/>
      <c r="G86" s="119"/>
      <c r="I86" s="119"/>
    </row>
    <row r="87" ht="12.0" customHeight="1">
      <c r="C87" s="134"/>
      <c r="D87" s="134"/>
      <c r="F87" s="134"/>
      <c r="G87" s="119"/>
      <c r="I87" s="119"/>
    </row>
    <row r="88" ht="12.0" customHeight="1">
      <c r="C88" s="134"/>
      <c r="D88" s="134"/>
      <c r="F88" s="134"/>
      <c r="G88" s="119"/>
      <c r="I88" s="119"/>
    </row>
    <row r="89" ht="12.0" customHeight="1">
      <c r="C89" s="134"/>
      <c r="D89" s="134"/>
      <c r="F89" s="134"/>
      <c r="G89" s="119"/>
      <c r="I89" s="119"/>
    </row>
    <row r="90" ht="12.0" customHeight="1">
      <c r="C90" s="134"/>
      <c r="D90" s="134"/>
      <c r="F90" s="134"/>
      <c r="G90" s="119"/>
      <c r="I90" s="119"/>
    </row>
    <row r="91" ht="12.0" customHeight="1">
      <c r="C91" s="134"/>
      <c r="D91" s="134"/>
      <c r="F91" s="134"/>
      <c r="G91" s="119"/>
      <c r="I91" s="119"/>
    </row>
    <row r="92" ht="12.0" customHeight="1">
      <c r="C92" s="134"/>
      <c r="D92" s="134"/>
      <c r="F92" s="134"/>
      <c r="G92" s="119"/>
      <c r="I92" s="119"/>
    </row>
    <row r="93" ht="12.0" customHeight="1">
      <c r="C93" s="134"/>
      <c r="D93" s="134"/>
      <c r="F93" s="134"/>
      <c r="G93" s="119"/>
      <c r="I93" s="119"/>
    </row>
    <row r="94" ht="12.0" customHeight="1">
      <c r="C94" s="134"/>
      <c r="D94" s="134"/>
      <c r="F94" s="134"/>
      <c r="G94" s="119"/>
      <c r="I94" s="119"/>
    </row>
    <row r="95" ht="12.0" customHeight="1">
      <c r="C95" s="134"/>
      <c r="D95" s="134"/>
      <c r="F95" s="134"/>
      <c r="G95" s="119"/>
      <c r="I95" s="119"/>
    </row>
    <row r="96" ht="12.0" customHeight="1">
      <c r="C96" s="134"/>
      <c r="D96" s="134"/>
      <c r="F96" s="134"/>
      <c r="G96" s="119"/>
      <c r="I96" s="119"/>
    </row>
    <row r="97" ht="12.0" customHeight="1">
      <c r="C97" s="134"/>
      <c r="D97" s="134"/>
      <c r="F97" s="134"/>
      <c r="G97" s="119"/>
      <c r="I97" s="119"/>
    </row>
    <row r="98" ht="12.0" customHeight="1">
      <c r="C98" s="134"/>
      <c r="D98" s="134"/>
      <c r="F98" s="134"/>
      <c r="G98" s="119"/>
      <c r="I98" s="119"/>
    </row>
    <row r="99" ht="12.0" customHeight="1">
      <c r="C99" s="134"/>
      <c r="D99" s="134"/>
      <c r="F99" s="134"/>
      <c r="G99" s="119"/>
      <c r="I99" s="119"/>
    </row>
    <row r="100" ht="12.0" customHeight="1">
      <c r="C100" s="134"/>
      <c r="D100" s="134"/>
      <c r="F100" s="134"/>
      <c r="G100" s="119"/>
      <c r="I100" s="119"/>
    </row>
    <row r="101" ht="12.0" customHeight="1">
      <c r="C101" s="134"/>
      <c r="D101" s="134"/>
      <c r="F101" s="134"/>
      <c r="G101" s="119"/>
      <c r="I101" s="119"/>
    </row>
    <row r="102" ht="12.0" customHeight="1">
      <c r="C102" s="134"/>
      <c r="D102" s="134"/>
      <c r="F102" s="134"/>
      <c r="G102" s="119"/>
      <c r="I102" s="119"/>
    </row>
    <row r="103" ht="12.0" customHeight="1">
      <c r="C103" s="134"/>
      <c r="D103" s="134"/>
      <c r="F103" s="134"/>
      <c r="G103" s="119"/>
      <c r="I103" s="119"/>
    </row>
    <row r="104" ht="12.0" customHeight="1">
      <c r="C104" s="134"/>
      <c r="D104" s="134"/>
      <c r="F104" s="134"/>
      <c r="G104" s="119"/>
      <c r="I104" s="119"/>
    </row>
    <row r="105" ht="12.0" customHeight="1">
      <c r="C105" s="134"/>
      <c r="D105" s="134"/>
      <c r="F105" s="134"/>
      <c r="G105" s="119"/>
      <c r="I105" s="119"/>
    </row>
    <row r="106" ht="12.0" customHeight="1">
      <c r="C106" s="134"/>
      <c r="D106" s="134"/>
      <c r="F106" s="134"/>
      <c r="G106" s="119"/>
      <c r="I106" s="119"/>
    </row>
    <row r="107" ht="12.0" customHeight="1">
      <c r="C107" s="134"/>
      <c r="D107" s="134"/>
      <c r="F107" s="134"/>
      <c r="G107" s="119"/>
      <c r="I107" s="119"/>
    </row>
    <row r="108" ht="12.0" customHeight="1">
      <c r="C108" s="134"/>
      <c r="D108" s="134"/>
      <c r="F108" s="134"/>
      <c r="G108" s="119"/>
      <c r="I108" s="119"/>
    </row>
    <row r="109" ht="12.0" customHeight="1">
      <c r="C109" s="134"/>
      <c r="D109" s="134"/>
      <c r="F109" s="134"/>
      <c r="G109" s="119"/>
      <c r="I109" s="119"/>
    </row>
    <row r="110" ht="12.0" customHeight="1">
      <c r="C110" s="134"/>
      <c r="D110" s="134"/>
      <c r="F110" s="134"/>
      <c r="G110" s="119"/>
      <c r="I110" s="119"/>
    </row>
    <row r="111" ht="12.0" customHeight="1">
      <c r="C111" s="134"/>
      <c r="D111" s="134"/>
      <c r="F111" s="134"/>
      <c r="G111" s="119"/>
      <c r="I111" s="119"/>
    </row>
    <row r="112" ht="12.0" customHeight="1">
      <c r="C112" s="134"/>
      <c r="D112" s="134"/>
      <c r="F112" s="134"/>
      <c r="G112" s="119"/>
      <c r="I112" s="119"/>
    </row>
    <row r="113" ht="12.0" customHeight="1">
      <c r="C113" s="134"/>
      <c r="D113" s="134"/>
      <c r="F113" s="134"/>
      <c r="G113" s="119"/>
      <c r="I113" s="119"/>
    </row>
    <row r="114" ht="12.0" customHeight="1">
      <c r="C114" s="134"/>
      <c r="D114" s="134"/>
      <c r="F114" s="134"/>
      <c r="G114" s="119"/>
      <c r="I114" s="119"/>
    </row>
    <row r="115" ht="12.0" customHeight="1">
      <c r="C115" s="134"/>
      <c r="D115" s="134"/>
      <c r="F115" s="134"/>
      <c r="G115" s="119"/>
      <c r="I115" s="119"/>
    </row>
    <row r="116" ht="12.0" customHeight="1">
      <c r="C116" s="134"/>
      <c r="D116" s="134"/>
      <c r="F116" s="134"/>
      <c r="G116" s="119"/>
      <c r="I116" s="119"/>
    </row>
    <row r="117" ht="12.0" customHeight="1">
      <c r="C117" s="134"/>
      <c r="D117" s="134"/>
      <c r="F117" s="134"/>
      <c r="G117" s="119"/>
      <c r="I117" s="119"/>
    </row>
    <row r="118" ht="12.0" customHeight="1">
      <c r="C118" s="134"/>
      <c r="D118" s="134"/>
      <c r="F118" s="134"/>
      <c r="G118" s="119"/>
      <c r="I118" s="119"/>
    </row>
    <row r="119" ht="12.0" customHeight="1">
      <c r="C119" s="134"/>
      <c r="D119" s="134"/>
      <c r="F119" s="134"/>
      <c r="G119" s="119"/>
      <c r="I119" s="119"/>
    </row>
    <row r="120" ht="12.0" customHeight="1">
      <c r="C120" s="134"/>
      <c r="D120" s="134"/>
      <c r="F120" s="134"/>
      <c r="G120" s="119"/>
      <c r="I120" s="119"/>
    </row>
    <row r="121" ht="12.0" customHeight="1">
      <c r="C121" s="134"/>
      <c r="D121" s="134"/>
      <c r="F121" s="134"/>
      <c r="G121" s="119"/>
      <c r="I121" s="119"/>
    </row>
    <row r="122" ht="12.0" customHeight="1">
      <c r="C122" s="134"/>
      <c r="D122" s="134"/>
      <c r="F122" s="134"/>
      <c r="G122" s="119"/>
      <c r="I122" s="119"/>
    </row>
    <row r="123" ht="12.0" customHeight="1">
      <c r="C123" s="134"/>
      <c r="D123" s="134"/>
      <c r="F123" s="134"/>
      <c r="G123" s="119"/>
      <c r="I123" s="119"/>
    </row>
    <row r="124" ht="12.0" customHeight="1">
      <c r="C124" s="134"/>
      <c r="D124" s="134"/>
      <c r="F124" s="134"/>
      <c r="G124" s="119"/>
      <c r="I124" s="119"/>
    </row>
    <row r="125" ht="12.0" customHeight="1">
      <c r="C125" s="134"/>
      <c r="D125" s="134"/>
      <c r="F125" s="134"/>
      <c r="G125" s="119"/>
      <c r="I125" s="119"/>
    </row>
    <row r="126" ht="12.0" customHeight="1">
      <c r="C126" s="134"/>
      <c r="D126" s="134"/>
      <c r="F126" s="134"/>
      <c r="G126" s="119"/>
      <c r="I126" s="119"/>
    </row>
    <row r="127" ht="12.0" customHeight="1">
      <c r="C127" s="134"/>
      <c r="D127" s="134"/>
      <c r="F127" s="134"/>
      <c r="G127" s="119"/>
      <c r="I127" s="119"/>
    </row>
    <row r="128" ht="12.0" customHeight="1">
      <c r="C128" s="134"/>
      <c r="D128" s="134"/>
      <c r="F128" s="134"/>
      <c r="G128" s="119"/>
      <c r="I128" s="119"/>
    </row>
    <row r="129" ht="12.0" customHeight="1">
      <c r="C129" s="134"/>
      <c r="D129" s="134"/>
      <c r="F129" s="134"/>
      <c r="G129" s="119"/>
      <c r="I129" s="119"/>
    </row>
    <row r="130" ht="12.0" customHeight="1">
      <c r="C130" s="134"/>
      <c r="D130" s="134"/>
      <c r="F130" s="134"/>
      <c r="G130" s="119"/>
      <c r="I130" s="119"/>
    </row>
    <row r="131" ht="12.0" customHeight="1">
      <c r="C131" s="134"/>
      <c r="D131" s="134"/>
      <c r="F131" s="134"/>
      <c r="G131" s="119"/>
      <c r="I131" s="119"/>
    </row>
    <row r="132" ht="12.0" customHeight="1">
      <c r="C132" s="134"/>
      <c r="D132" s="134"/>
      <c r="F132" s="134"/>
      <c r="G132" s="119"/>
      <c r="I132" s="119"/>
    </row>
    <row r="133" ht="12.0" customHeight="1">
      <c r="C133" s="134"/>
      <c r="D133" s="134"/>
      <c r="F133" s="134"/>
      <c r="G133" s="119"/>
      <c r="I133" s="119"/>
    </row>
    <row r="134" ht="12.0" customHeight="1">
      <c r="C134" s="134"/>
      <c r="D134" s="134"/>
      <c r="F134" s="134"/>
      <c r="G134" s="119"/>
      <c r="I134" s="119"/>
    </row>
    <row r="135" ht="12.0" customHeight="1">
      <c r="C135" s="134"/>
      <c r="D135" s="134"/>
      <c r="F135" s="134"/>
      <c r="G135" s="119"/>
      <c r="I135" s="119"/>
    </row>
    <row r="136" ht="12.0" customHeight="1">
      <c r="C136" s="134"/>
      <c r="D136" s="134"/>
      <c r="F136" s="134"/>
      <c r="G136" s="119"/>
      <c r="I136" s="119"/>
    </row>
    <row r="137" ht="12.0" customHeight="1">
      <c r="C137" s="134"/>
      <c r="D137" s="134"/>
      <c r="F137" s="134"/>
      <c r="G137" s="119"/>
      <c r="I137" s="119"/>
    </row>
    <row r="138" ht="12.0" customHeight="1">
      <c r="C138" s="134"/>
      <c r="D138" s="134"/>
      <c r="F138" s="134"/>
      <c r="G138" s="119"/>
      <c r="I138" s="119"/>
    </row>
    <row r="139" ht="12.0" customHeight="1">
      <c r="C139" s="134"/>
      <c r="D139" s="134"/>
      <c r="F139" s="134"/>
      <c r="G139" s="119"/>
      <c r="I139" s="119"/>
    </row>
    <row r="140" ht="12.0" customHeight="1">
      <c r="C140" s="134"/>
      <c r="D140" s="134"/>
      <c r="F140" s="134"/>
      <c r="G140" s="119"/>
      <c r="I140" s="119"/>
    </row>
    <row r="141" ht="12.0" customHeight="1">
      <c r="C141" s="134"/>
      <c r="D141" s="134"/>
      <c r="F141" s="134"/>
      <c r="G141" s="119"/>
      <c r="I141" s="119"/>
    </row>
    <row r="142" ht="12.0" customHeight="1">
      <c r="C142" s="134"/>
      <c r="D142" s="134"/>
      <c r="F142" s="134"/>
      <c r="G142" s="119"/>
      <c r="I142" s="119"/>
    </row>
    <row r="143" ht="12.0" customHeight="1">
      <c r="C143" s="134"/>
      <c r="D143" s="134"/>
      <c r="F143" s="134"/>
      <c r="G143" s="119"/>
      <c r="I143" s="119"/>
    </row>
    <row r="144" ht="12.0" customHeight="1">
      <c r="C144" s="134"/>
      <c r="D144" s="134"/>
      <c r="F144" s="134"/>
      <c r="G144" s="119"/>
      <c r="I144" s="119"/>
    </row>
    <row r="145" ht="12.0" customHeight="1">
      <c r="C145" s="134"/>
      <c r="D145" s="134"/>
      <c r="F145" s="134"/>
      <c r="G145" s="119"/>
      <c r="I145" s="119"/>
    </row>
    <row r="146" ht="12.0" customHeight="1">
      <c r="C146" s="134"/>
      <c r="D146" s="134"/>
      <c r="F146" s="134"/>
      <c r="G146" s="119"/>
      <c r="I146" s="119"/>
    </row>
    <row r="147" ht="12.0" customHeight="1">
      <c r="C147" s="134"/>
      <c r="D147" s="134"/>
      <c r="F147" s="134"/>
      <c r="G147" s="119"/>
      <c r="I147" s="119"/>
    </row>
    <row r="148" ht="12.0" customHeight="1">
      <c r="C148" s="134"/>
      <c r="D148" s="134"/>
      <c r="F148" s="134"/>
      <c r="G148" s="119"/>
      <c r="I148" s="119"/>
    </row>
    <row r="149" ht="12.0" customHeight="1">
      <c r="C149" s="134"/>
      <c r="D149" s="134"/>
      <c r="F149" s="134"/>
      <c r="G149" s="119"/>
      <c r="I149" s="119"/>
    </row>
    <row r="150" ht="12.0" customHeight="1">
      <c r="C150" s="134"/>
      <c r="D150" s="134"/>
      <c r="F150" s="134"/>
      <c r="G150" s="119"/>
      <c r="I150" s="119"/>
    </row>
    <row r="151" ht="12.0" customHeight="1">
      <c r="C151" s="134"/>
      <c r="D151" s="134"/>
      <c r="F151" s="134"/>
      <c r="G151" s="119"/>
      <c r="I151" s="119"/>
    </row>
    <row r="152" ht="12.0" customHeight="1">
      <c r="C152" s="134"/>
      <c r="D152" s="134"/>
      <c r="F152" s="134"/>
      <c r="G152" s="119"/>
      <c r="I152" s="119"/>
    </row>
    <row r="153" ht="12.0" customHeight="1">
      <c r="C153" s="134"/>
      <c r="D153" s="134"/>
      <c r="F153" s="134"/>
      <c r="G153" s="119"/>
      <c r="I153" s="119"/>
    </row>
    <row r="154" ht="12.0" customHeight="1">
      <c r="C154" s="134"/>
      <c r="D154" s="134"/>
      <c r="F154" s="134"/>
      <c r="G154" s="119"/>
      <c r="I154" s="119"/>
    </row>
    <row r="155" ht="12.0" customHeight="1">
      <c r="C155" s="134"/>
      <c r="D155" s="134"/>
      <c r="F155" s="134"/>
      <c r="G155" s="119"/>
      <c r="I155" s="119"/>
    </row>
    <row r="156" ht="12.0" customHeight="1">
      <c r="C156" s="134"/>
      <c r="D156" s="134"/>
      <c r="F156" s="134"/>
      <c r="G156" s="119"/>
      <c r="I156" s="119"/>
    </row>
    <row r="157" ht="12.0" customHeight="1">
      <c r="C157" s="134"/>
      <c r="D157" s="134"/>
      <c r="F157" s="134"/>
      <c r="G157" s="119"/>
      <c r="I157" s="119"/>
    </row>
    <row r="158" ht="12.0" customHeight="1">
      <c r="C158" s="134"/>
      <c r="D158" s="134"/>
      <c r="F158" s="134"/>
      <c r="G158" s="119"/>
      <c r="I158" s="119"/>
    </row>
    <row r="159" ht="12.0" customHeight="1">
      <c r="C159" s="134"/>
      <c r="D159" s="134"/>
      <c r="F159" s="134"/>
      <c r="G159" s="119"/>
      <c r="I159" s="119"/>
    </row>
    <row r="160" ht="12.0" customHeight="1">
      <c r="C160" s="134"/>
      <c r="D160" s="134"/>
      <c r="F160" s="134"/>
      <c r="G160" s="119"/>
      <c r="I160" s="119"/>
    </row>
    <row r="161" ht="12.0" customHeight="1">
      <c r="C161" s="134"/>
      <c r="D161" s="134"/>
      <c r="F161" s="134"/>
      <c r="G161" s="119"/>
      <c r="I161" s="119"/>
    </row>
    <row r="162" ht="12.0" customHeight="1">
      <c r="C162" s="134"/>
      <c r="D162" s="134"/>
      <c r="F162" s="134"/>
      <c r="G162" s="119"/>
      <c r="I162" s="119"/>
    </row>
    <row r="163" ht="12.0" customHeight="1">
      <c r="C163" s="134"/>
      <c r="D163" s="134"/>
      <c r="F163" s="134"/>
      <c r="G163" s="119"/>
      <c r="I163" s="119"/>
    </row>
    <row r="164" ht="12.0" customHeight="1">
      <c r="C164" s="134"/>
      <c r="D164" s="134"/>
      <c r="F164" s="134"/>
      <c r="G164" s="119"/>
      <c r="I164" s="119"/>
    </row>
    <row r="165" ht="12.0" customHeight="1">
      <c r="C165" s="134"/>
      <c r="D165" s="134"/>
      <c r="F165" s="134"/>
      <c r="G165" s="119"/>
      <c r="I165" s="119"/>
    </row>
    <row r="166" ht="12.0" customHeight="1">
      <c r="C166" s="134"/>
      <c r="D166" s="134"/>
      <c r="F166" s="134"/>
      <c r="G166" s="119"/>
      <c r="I166" s="119"/>
    </row>
    <row r="167" ht="12.0" customHeight="1">
      <c r="C167" s="134"/>
      <c r="D167" s="134"/>
      <c r="F167" s="134"/>
      <c r="G167" s="119"/>
      <c r="I167" s="119"/>
    </row>
    <row r="168" ht="12.0" customHeight="1">
      <c r="C168" s="134"/>
      <c r="D168" s="134"/>
      <c r="F168" s="134"/>
      <c r="G168" s="119"/>
      <c r="I168" s="119"/>
    </row>
    <row r="169" ht="12.0" customHeight="1">
      <c r="C169" s="134"/>
      <c r="D169" s="134"/>
      <c r="F169" s="134"/>
      <c r="G169" s="119"/>
      <c r="I169" s="119"/>
    </row>
    <row r="170" ht="12.0" customHeight="1">
      <c r="C170" s="134"/>
      <c r="D170" s="134"/>
      <c r="F170" s="134"/>
      <c r="G170" s="119"/>
      <c r="I170" s="119"/>
    </row>
    <row r="171" ht="12.0" customHeight="1">
      <c r="C171" s="134"/>
      <c r="D171" s="134"/>
      <c r="F171" s="134"/>
      <c r="G171" s="119"/>
      <c r="I171" s="119"/>
    </row>
    <row r="172" ht="12.0" customHeight="1">
      <c r="C172" s="134"/>
      <c r="D172" s="134"/>
      <c r="F172" s="134"/>
      <c r="G172" s="119"/>
      <c r="I172" s="119"/>
    </row>
    <row r="173" ht="12.0" customHeight="1">
      <c r="C173" s="134"/>
      <c r="D173" s="134"/>
      <c r="F173" s="134"/>
      <c r="G173" s="119"/>
      <c r="I173" s="119"/>
    </row>
    <row r="174" ht="12.0" customHeight="1">
      <c r="C174" s="134"/>
      <c r="D174" s="134"/>
      <c r="F174" s="134"/>
      <c r="G174" s="119"/>
      <c r="I174" s="119"/>
    </row>
    <row r="175" ht="12.0" customHeight="1">
      <c r="C175" s="134"/>
      <c r="D175" s="134"/>
      <c r="F175" s="134"/>
      <c r="G175" s="119"/>
      <c r="I175" s="119"/>
    </row>
    <row r="176" ht="12.0" customHeight="1">
      <c r="C176" s="134"/>
      <c r="D176" s="134"/>
      <c r="F176" s="134"/>
      <c r="G176" s="119"/>
      <c r="I176" s="119"/>
    </row>
    <row r="177" ht="12.0" customHeight="1">
      <c r="C177" s="134"/>
      <c r="D177" s="134"/>
      <c r="F177" s="134"/>
      <c r="G177" s="119"/>
      <c r="I177" s="119"/>
    </row>
    <row r="178" ht="12.0" customHeight="1">
      <c r="C178" s="134"/>
      <c r="D178" s="134"/>
      <c r="F178" s="134"/>
      <c r="G178" s="119"/>
      <c r="I178" s="119"/>
    </row>
    <row r="179" ht="12.0" customHeight="1">
      <c r="C179" s="134"/>
      <c r="D179" s="134"/>
      <c r="F179" s="134"/>
      <c r="G179" s="119"/>
      <c r="I179" s="119"/>
    </row>
    <row r="180" ht="12.0" customHeight="1">
      <c r="C180" s="134"/>
      <c r="D180" s="134"/>
      <c r="F180" s="134"/>
      <c r="G180" s="119"/>
      <c r="I180" s="119"/>
    </row>
    <row r="181" ht="12.0" customHeight="1">
      <c r="C181" s="134"/>
      <c r="D181" s="134"/>
      <c r="F181" s="134"/>
      <c r="G181" s="119"/>
      <c r="I181" s="119"/>
    </row>
    <row r="182" ht="12.0" customHeight="1">
      <c r="C182" s="134"/>
      <c r="D182" s="134"/>
      <c r="F182" s="134"/>
      <c r="G182" s="119"/>
      <c r="I182" s="119"/>
    </row>
    <row r="183" ht="12.0" customHeight="1">
      <c r="C183" s="134"/>
      <c r="D183" s="134"/>
      <c r="F183" s="134"/>
      <c r="G183" s="119"/>
      <c r="I183" s="119"/>
    </row>
    <row r="184" ht="12.0" customHeight="1">
      <c r="C184" s="134"/>
      <c r="D184" s="134"/>
      <c r="F184" s="134"/>
      <c r="G184" s="119"/>
      <c r="I184" s="119"/>
    </row>
    <row r="185" ht="12.0" customHeight="1">
      <c r="C185" s="134"/>
      <c r="D185" s="134"/>
      <c r="F185" s="134"/>
      <c r="G185" s="119"/>
      <c r="I185" s="119"/>
    </row>
    <row r="186" ht="12.0" customHeight="1">
      <c r="C186" s="134"/>
      <c r="D186" s="134"/>
      <c r="F186" s="134"/>
      <c r="G186" s="119"/>
      <c r="I186" s="119"/>
    </row>
    <row r="187" ht="12.0" customHeight="1">
      <c r="C187" s="134"/>
      <c r="D187" s="134"/>
      <c r="F187" s="134"/>
      <c r="G187" s="119"/>
      <c r="I187" s="119"/>
    </row>
    <row r="188" ht="12.0" customHeight="1">
      <c r="C188" s="134"/>
      <c r="D188" s="134"/>
      <c r="F188" s="134"/>
      <c r="G188" s="119"/>
      <c r="I188" s="119"/>
    </row>
    <row r="189" ht="12.0" customHeight="1">
      <c r="C189" s="134"/>
      <c r="D189" s="134"/>
      <c r="F189" s="134"/>
      <c r="G189" s="119"/>
      <c r="I189" s="119"/>
    </row>
    <row r="190" ht="12.0" customHeight="1">
      <c r="C190" s="134"/>
      <c r="D190" s="134"/>
      <c r="F190" s="134"/>
      <c r="G190" s="119"/>
      <c r="I190" s="119"/>
    </row>
    <row r="191" ht="12.0" customHeight="1">
      <c r="C191" s="134"/>
      <c r="D191" s="134"/>
      <c r="F191" s="134"/>
      <c r="G191" s="119"/>
      <c r="I191" s="119"/>
    </row>
    <row r="192" ht="12.0" customHeight="1">
      <c r="C192" s="134"/>
      <c r="D192" s="134"/>
      <c r="F192" s="134"/>
      <c r="G192" s="119"/>
      <c r="I192" s="119"/>
    </row>
    <row r="193" ht="12.0" customHeight="1">
      <c r="C193" s="134"/>
      <c r="D193" s="134"/>
      <c r="F193" s="134"/>
      <c r="G193" s="119"/>
      <c r="I193" s="119"/>
    </row>
    <row r="194" ht="12.0" customHeight="1">
      <c r="C194" s="134"/>
      <c r="D194" s="134"/>
      <c r="F194" s="134"/>
      <c r="G194" s="119"/>
      <c r="I194" s="119"/>
    </row>
    <row r="195" ht="12.0" customHeight="1">
      <c r="C195" s="134"/>
      <c r="D195" s="134"/>
      <c r="F195" s="134"/>
      <c r="G195" s="119"/>
      <c r="I195" s="119"/>
    </row>
    <row r="196" ht="12.0" customHeight="1">
      <c r="C196" s="134"/>
      <c r="D196" s="134"/>
      <c r="F196" s="134"/>
      <c r="G196" s="119"/>
      <c r="I196" s="119"/>
    </row>
    <row r="197" ht="12.0" customHeight="1">
      <c r="C197" s="134"/>
      <c r="D197" s="134"/>
      <c r="F197" s="134"/>
      <c r="G197" s="119"/>
      <c r="I197" s="119"/>
    </row>
    <row r="198" ht="12.0" customHeight="1">
      <c r="C198" s="134"/>
      <c r="D198" s="134"/>
      <c r="F198" s="134"/>
      <c r="G198" s="119"/>
      <c r="I198" s="119"/>
    </row>
    <row r="199" ht="12.0" customHeight="1">
      <c r="C199" s="134"/>
      <c r="D199" s="134"/>
      <c r="F199" s="134"/>
      <c r="G199" s="119"/>
      <c r="I199" s="119"/>
    </row>
    <row r="200" ht="12.0" customHeight="1">
      <c r="C200" s="134"/>
      <c r="D200" s="134"/>
      <c r="F200" s="134"/>
      <c r="G200" s="119"/>
      <c r="I200" s="119"/>
    </row>
    <row r="201" ht="12.0" customHeight="1">
      <c r="C201" s="134"/>
      <c r="D201" s="134"/>
      <c r="F201" s="134"/>
      <c r="G201" s="119"/>
      <c r="I201" s="119"/>
    </row>
    <row r="202" ht="12.0" customHeight="1">
      <c r="C202" s="134"/>
      <c r="D202" s="134"/>
      <c r="F202" s="134"/>
      <c r="G202" s="119"/>
      <c r="I202" s="119"/>
    </row>
    <row r="203" ht="12.0" customHeight="1">
      <c r="C203" s="134"/>
      <c r="D203" s="134"/>
      <c r="F203" s="134"/>
      <c r="G203" s="119"/>
      <c r="I203" s="119"/>
    </row>
    <row r="204" ht="12.0" customHeight="1">
      <c r="C204" s="134"/>
      <c r="D204" s="134"/>
      <c r="F204" s="134"/>
      <c r="G204" s="119"/>
      <c r="I204" s="119"/>
    </row>
    <row r="205" ht="12.0" customHeight="1">
      <c r="C205" s="134"/>
      <c r="D205" s="134"/>
      <c r="F205" s="134"/>
      <c r="G205" s="119"/>
      <c r="I205" s="119"/>
    </row>
    <row r="206" ht="12.0" customHeight="1">
      <c r="C206" s="134"/>
      <c r="D206" s="134"/>
      <c r="F206" s="134"/>
      <c r="G206" s="119"/>
      <c r="I206" s="119"/>
    </row>
    <row r="207" ht="12.0" customHeight="1">
      <c r="C207" s="134"/>
      <c r="D207" s="134"/>
      <c r="F207" s="134"/>
      <c r="G207" s="119"/>
      <c r="I207" s="119"/>
    </row>
    <row r="208" ht="12.0" customHeight="1">
      <c r="C208" s="134"/>
      <c r="D208" s="134"/>
      <c r="F208" s="134"/>
      <c r="G208" s="119"/>
      <c r="I208" s="119"/>
    </row>
    <row r="209" ht="12.0" customHeight="1">
      <c r="C209" s="134"/>
      <c r="D209" s="134"/>
      <c r="F209" s="134"/>
      <c r="G209" s="119"/>
      <c r="I209" s="119"/>
    </row>
    <row r="210" ht="12.0" customHeight="1">
      <c r="C210" s="134"/>
      <c r="D210" s="134"/>
      <c r="F210" s="134"/>
      <c r="G210" s="119"/>
      <c r="I210" s="119"/>
    </row>
    <row r="211" ht="12.0" customHeight="1">
      <c r="C211" s="134"/>
      <c r="D211" s="134"/>
      <c r="F211" s="134"/>
      <c r="G211" s="119"/>
      <c r="I211" s="119"/>
    </row>
    <row r="212" ht="12.0" customHeight="1">
      <c r="C212" s="134"/>
      <c r="D212" s="134"/>
      <c r="F212" s="134"/>
      <c r="G212" s="119"/>
      <c r="I212" s="119"/>
    </row>
    <row r="213" ht="12.0" customHeight="1">
      <c r="C213" s="134"/>
      <c r="D213" s="134"/>
      <c r="F213" s="134"/>
      <c r="G213" s="119"/>
      <c r="I213" s="119"/>
    </row>
    <row r="214" ht="12.0" customHeight="1">
      <c r="C214" s="134"/>
      <c r="D214" s="134"/>
      <c r="F214" s="134"/>
      <c r="G214" s="119"/>
      <c r="I214" s="119"/>
    </row>
    <row r="215" ht="12.0" customHeight="1">
      <c r="C215" s="134"/>
      <c r="D215" s="134"/>
      <c r="F215" s="134"/>
      <c r="G215" s="119"/>
      <c r="I215" s="119"/>
    </row>
    <row r="216" ht="12.0" customHeight="1">
      <c r="C216" s="134"/>
      <c r="D216" s="134"/>
      <c r="F216" s="134"/>
      <c r="G216" s="119"/>
      <c r="I216" s="119"/>
    </row>
    <row r="217" ht="12.0" customHeight="1">
      <c r="C217" s="134"/>
      <c r="D217" s="134"/>
      <c r="F217" s="134"/>
      <c r="G217" s="119"/>
      <c r="I217" s="119"/>
    </row>
    <row r="218" ht="12.0" customHeight="1">
      <c r="C218" s="134"/>
      <c r="D218" s="134"/>
      <c r="F218" s="134"/>
      <c r="G218" s="119"/>
      <c r="I218" s="119"/>
    </row>
    <row r="219" ht="12.0" customHeight="1">
      <c r="C219" s="134"/>
      <c r="D219" s="134"/>
      <c r="F219" s="134"/>
      <c r="G219" s="119"/>
      <c r="I219" s="119"/>
    </row>
    <row r="220" ht="12.0" customHeight="1">
      <c r="C220" s="134"/>
      <c r="D220" s="134"/>
      <c r="F220" s="134"/>
      <c r="G220" s="119"/>
      <c r="I220" s="119"/>
    </row>
    <row r="221" ht="12.0" customHeight="1">
      <c r="C221" s="134"/>
      <c r="D221" s="134"/>
      <c r="F221" s="134"/>
      <c r="G221" s="119"/>
      <c r="I221" s="119"/>
    </row>
    <row r="222" ht="12.0" customHeight="1">
      <c r="C222" s="134"/>
      <c r="D222" s="134"/>
      <c r="F222" s="134"/>
      <c r="G222" s="119"/>
      <c r="I222" s="119"/>
    </row>
    <row r="223" ht="12.0" customHeight="1">
      <c r="C223" s="134"/>
      <c r="D223" s="134"/>
      <c r="F223" s="134"/>
      <c r="G223" s="119"/>
      <c r="I223" s="119"/>
    </row>
    <row r="224" ht="12.0" customHeight="1">
      <c r="C224" s="134"/>
      <c r="D224" s="134"/>
      <c r="F224" s="134"/>
      <c r="G224" s="119"/>
      <c r="I224" s="119"/>
    </row>
    <row r="225" ht="12.0" customHeight="1">
      <c r="C225" s="134"/>
      <c r="D225" s="134"/>
      <c r="F225" s="134"/>
      <c r="G225" s="119"/>
      <c r="I225" s="119"/>
    </row>
    <row r="226" ht="12.0" customHeight="1">
      <c r="C226" s="134"/>
      <c r="D226" s="134"/>
      <c r="F226" s="134"/>
      <c r="G226" s="119"/>
      <c r="I226" s="119"/>
    </row>
    <row r="227" ht="12.0" customHeight="1">
      <c r="C227" s="134"/>
      <c r="D227" s="134"/>
      <c r="F227" s="134"/>
      <c r="G227" s="119"/>
      <c r="I227" s="119"/>
    </row>
    <row r="228" ht="12.0" customHeight="1">
      <c r="C228" s="134"/>
      <c r="D228" s="134"/>
      <c r="F228" s="134"/>
      <c r="G228" s="119"/>
      <c r="I228" s="119"/>
    </row>
    <row r="229" ht="12.0" customHeight="1">
      <c r="C229" s="134"/>
      <c r="D229" s="134"/>
      <c r="F229" s="134"/>
      <c r="G229" s="119"/>
      <c r="I229" s="119"/>
    </row>
    <row r="230" ht="12.0" customHeight="1">
      <c r="C230" s="134"/>
      <c r="D230" s="134"/>
      <c r="F230" s="134"/>
      <c r="G230" s="119"/>
      <c r="I230" s="119"/>
    </row>
    <row r="231" ht="12.0" customHeight="1">
      <c r="C231" s="134"/>
      <c r="D231" s="134"/>
      <c r="F231" s="134"/>
      <c r="G231" s="119"/>
      <c r="I231" s="119"/>
    </row>
    <row r="232" ht="12.0" customHeight="1">
      <c r="C232" s="134"/>
      <c r="D232" s="134"/>
      <c r="F232" s="134"/>
      <c r="G232" s="119"/>
      <c r="I232" s="119"/>
    </row>
    <row r="233" ht="12.0" customHeight="1">
      <c r="C233" s="134"/>
      <c r="D233" s="134"/>
      <c r="F233" s="134"/>
      <c r="G233" s="119"/>
      <c r="I233" s="119"/>
    </row>
    <row r="234" ht="12.0" customHeight="1">
      <c r="C234" s="134"/>
      <c r="D234" s="134"/>
      <c r="F234" s="134"/>
      <c r="G234" s="119"/>
      <c r="I234" s="119"/>
    </row>
    <row r="235" ht="12.0" customHeight="1">
      <c r="C235" s="134"/>
      <c r="D235" s="134"/>
      <c r="F235" s="134"/>
      <c r="G235" s="119"/>
      <c r="I235" s="119"/>
    </row>
    <row r="236" ht="12.0" customHeight="1">
      <c r="C236" s="134"/>
      <c r="D236" s="134"/>
      <c r="F236" s="134"/>
      <c r="G236" s="119"/>
      <c r="I236" s="119"/>
    </row>
    <row r="237" ht="12.0" customHeight="1">
      <c r="C237" s="134"/>
      <c r="D237" s="134"/>
      <c r="F237" s="134"/>
      <c r="G237" s="119"/>
      <c r="I237" s="119"/>
    </row>
    <row r="238" ht="12.0" customHeight="1">
      <c r="C238" s="134"/>
      <c r="D238" s="134"/>
      <c r="F238" s="134"/>
      <c r="G238" s="119"/>
      <c r="I238" s="119"/>
    </row>
    <row r="239" ht="12.0" customHeight="1">
      <c r="C239" s="134"/>
      <c r="D239" s="134"/>
      <c r="F239" s="134"/>
      <c r="G239" s="119"/>
      <c r="I239" s="119"/>
    </row>
    <row r="240" ht="12.0" customHeight="1">
      <c r="C240" s="134"/>
      <c r="D240" s="134"/>
      <c r="F240" s="134"/>
      <c r="G240" s="119"/>
      <c r="I240" s="119"/>
    </row>
    <row r="241" ht="12.0" customHeight="1">
      <c r="C241" s="134"/>
      <c r="D241" s="134"/>
      <c r="F241" s="134"/>
      <c r="G241" s="119"/>
      <c r="I241" s="119"/>
    </row>
    <row r="242" ht="12.0" customHeight="1">
      <c r="C242" s="134"/>
      <c r="D242" s="134"/>
      <c r="F242" s="134"/>
      <c r="G242" s="119"/>
      <c r="I242" s="119"/>
    </row>
    <row r="243" ht="12.0" customHeight="1">
      <c r="C243" s="134"/>
      <c r="D243" s="134"/>
      <c r="F243" s="134"/>
      <c r="G243" s="119"/>
      <c r="I243" s="119"/>
    </row>
    <row r="244" ht="12.0" customHeight="1">
      <c r="C244" s="134"/>
      <c r="D244" s="134"/>
      <c r="F244" s="134"/>
      <c r="G244" s="119"/>
      <c r="I244" s="119"/>
    </row>
    <row r="245" ht="12.0" customHeight="1">
      <c r="C245" s="134"/>
      <c r="D245" s="134"/>
      <c r="F245" s="134"/>
      <c r="G245" s="119"/>
      <c r="I245" s="119"/>
    </row>
    <row r="246" ht="12.0" customHeight="1">
      <c r="C246" s="134"/>
      <c r="D246" s="134"/>
      <c r="F246" s="134"/>
      <c r="G246" s="119"/>
      <c r="I246" s="119"/>
    </row>
    <row r="247" ht="12.0" customHeight="1">
      <c r="C247" s="134"/>
      <c r="D247" s="134"/>
      <c r="F247" s="134"/>
      <c r="G247" s="119"/>
      <c r="I247" s="119"/>
    </row>
    <row r="248" ht="12.0" customHeight="1">
      <c r="C248" s="134"/>
      <c r="D248" s="134"/>
      <c r="F248" s="134"/>
      <c r="G248" s="119"/>
      <c r="I248" s="119"/>
    </row>
    <row r="249" ht="12.0" customHeight="1">
      <c r="C249" s="134"/>
      <c r="D249" s="134"/>
      <c r="F249" s="134"/>
      <c r="G249" s="119"/>
      <c r="I249" s="119"/>
    </row>
    <row r="250" ht="12.0" customHeight="1">
      <c r="C250" s="134"/>
      <c r="D250" s="134"/>
      <c r="F250" s="134"/>
      <c r="G250" s="119"/>
      <c r="I250" s="119"/>
    </row>
    <row r="251" ht="12.0" customHeight="1">
      <c r="C251" s="134"/>
      <c r="D251" s="134"/>
      <c r="F251" s="134"/>
      <c r="G251" s="119"/>
      <c r="I251" s="119"/>
    </row>
    <row r="252" ht="12.0" customHeight="1">
      <c r="C252" s="134"/>
      <c r="D252" s="134"/>
      <c r="F252" s="134"/>
      <c r="G252" s="119"/>
      <c r="I252" s="119"/>
    </row>
    <row r="253" ht="12.0" customHeight="1">
      <c r="C253" s="134"/>
      <c r="D253" s="134"/>
      <c r="F253" s="134"/>
      <c r="G253" s="119"/>
      <c r="I253" s="119"/>
    </row>
    <row r="254" ht="12.0" customHeight="1">
      <c r="C254" s="134"/>
      <c r="D254" s="134"/>
      <c r="F254" s="134"/>
      <c r="G254" s="119"/>
      <c r="I254" s="119"/>
    </row>
    <row r="255" ht="12.0" customHeight="1">
      <c r="C255" s="134"/>
      <c r="D255" s="134"/>
      <c r="F255" s="134"/>
      <c r="G255" s="119"/>
      <c r="I255" s="119"/>
    </row>
    <row r="256" ht="12.0" customHeight="1">
      <c r="C256" s="134"/>
      <c r="D256" s="134"/>
      <c r="F256" s="134"/>
      <c r="G256" s="119"/>
      <c r="I256" s="119"/>
    </row>
    <row r="257" ht="12.0" customHeight="1">
      <c r="C257" s="134"/>
      <c r="D257" s="134"/>
      <c r="F257" s="134"/>
      <c r="G257" s="119"/>
      <c r="I257" s="119"/>
    </row>
    <row r="258" ht="12.0" customHeight="1">
      <c r="C258" s="134"/>
      <c r="D258" s="134"/>
      <c r="F258" s="134"/>
      <c r="G258" s="119"/>
      <c r="I258" s="119"/>
    </row>
    <row r="259" ht="12.0" customHeight="1">
      <c r="C259" s="134"/>
      <c r="D259" s="134"/>
      <c r="F259" s="134"/>
      <c r="G259" s="119"/>
      <c r="I259" s="119"/>
    </row>
    <row r="260" ht="12.0" customHeight="1">
      <c r="C260" s="134"/>
      <c r="D260" s="134"/>
      <c r="F260" s="134"/>
      <c r="G260" s="119"/>
      <c r="I260" s="119"/>
    </row>
    <row r="261" ht="12.0" customHeight="1">
      <c r="C261" s="134"/>
      <c r="D261" s="134"/>
      <c r="F261" s="134"/>
      <c r="G261" s="119"/>
      <c r="I261" s="119"/>
    </row>
    <row r="262" ht="12.0" customHeight="1">
      <c r="C262" s="134"/>
      <c r="D262" s="134"/>
      <c r="F262" s="134"/>
      <c r="G262" s="119"/>
      <c r="I262" s="119"/>
    </row>
    <row r="263" ht="12.0" customHeight="1">
      <c r="C263" s="134"/>
      <c r="D263" s="134"/>
      <c r="F263" s="134"/>
      <c r="G263" s="119"/>
      <c r="I263" s="119"/>
    </row>
    <row r="264" ht="12.0" customHeight="1">
      <c r="C264" s="134"/>
      <c r="D264" s="134"/>
      <c r="F264" s="134"/>
      <c r="G264" s="119"/>
      <c r="I264" s="119"/>
    </row>
    <row r="265" ht="12.0" customHeight="1">
      <c r="C265" s="134"/>
      <c r="D265" s="134"/>
      <c r="F265" s="134"/>
      <c r="G265" s="119"/>
      <c r="I265" s="119"/>
    </row>
    <row r="266" ht="12.0" customHeight="1">
      <c r="C266" s="134"/>
      <c r="D266" s="134"/>
      <c r="F266" s="134"/>
      <c r="G266" s="119"/>
      <c r="I266" s="119"/>
    </row>
    <row r="267" ht="12.0" customHeight="1">
      <c r="C267" s="134"/>
      <c r="D267" s="134"/>
      <c r="F267" s="134"/>
      <c r="G267" s="119"/>
      <c r="I267" s="119"/>
    </row>
    <row r="268" ht="12.0" customHeight="1">
      <c r="C268" s="134"/>
      <c r="D268" s="134"/>
      <c r="F268" s="134"/>
      <c r="G268" s="119"/>
      <c r="I268" s="119"/>
    </row>
    <row r="269" ht="12.0" customHeight="1">
      <c r="C269" s="134"/>
      <c r="D269" s="134"/>
      <c r="F269" s="134"/>
      <c r="G269" s="119"/>
      <c r="I269" s="119"/>
    </row>
    <row r="270" ht="12.0" customHeight="1">
      <c r="C270" s="134"/>
      <c r="D270" s="134"/>
      <c r="F270" s="134"/>
      <c r="G270" s="119"/>
      <c r="I270" s="119"/>
    </row>
    <row r="271" ht="12.0" customHeight="1">
      <c r="C271" s="134"/>
      <c r="D271" s="134"/>
      <c r="F271" s="134"/>
      <c r="G271" s="119"/>
      <c r="I271" s="119"/>
    </row>
    <row r="272" ht="12.0" customHeight="1">
      <c r="C272" s="134"/>
      <c r="D272" s="134"/>
      <c r="F272" s="134"/>
      <c r="G272" s="119"/>
      <c r="I272" s="119"/>
    </row>
    <row r="273" ht="12.0" customHeight="1">
      <c r="C273" s="134"/>
      <c r="D273" s="134"/>
      <c r="F273" s="134"/>
      <c r="G273" s="119"/>
      <c r="I273" s="119"/>
    </row>
    <row r="274" ht="12.0" customHeight="1">
      <c r="C274" s="134"/>
      <c r="D274" s="134"/>
      <c r="F274" s="134"/>
      <c r="G274" s="119"/>
      <c r="I274" s="119"/>
    </row>
    <row r="275" ht="12.0" customHeight="1">
      <c r="C275" s="134"/>
      <c r="D275" s="134"/>
      <c r="F275" s="134"/>
      <c r="G275" s="119"/>
      <c r="I275" s="119"/>
    </row>
    <row r="276" ht="12.0" customHeight="1">
      <c r="C276" s="134"/>
      <c r="D276" s="134"/>
      <c r="F276" s="134"/>
      <c r="G276" s="119"/>
      <c r="I276" s="119"/>
    </row>
    <row r="277" ht="12.0" customHeight="1">
      <c r="C277" s="134"/>
      <c r="D277" s="134"/>
      <c r="F277" s="134"/>
      <c r="G277" s="119"/>
      <c r="I277" s="119"/>
    </row>
    <row r="278" ht="12.0" customHeight="1">
      <c r="C278" s="134"/>
      <c r="D278" s="134"/>
      <c r="F278" s="134"/>
      <c r="G278" s="119"/>
      <c r="I278" s="119"/>
    </row>
    <row r="279" ht="12.0" customHeight="1">
      <c r="C279" s="134"/>
      <c r="D279" s="134"/>
      <c r="F279" s="134"/>
      <c r="G279" s="119"/>
      <c r="I279" s="119"/>
    </row>
    <row r="280" ht="12.0" customHeight="1">
      <c r="C280" s="134"/>
      <c r="D280" s="134"/>
      <c r="F280" s="134"/>
      <c r="G280" s="119"/>
      <c r="I280" s="119"/>
    </row>
    <row r="281" ht="12.0" customHeight="1">
      <c r="C281" s="134"/>
      <c r="D281" s="134"/>
      <c r="F281" s="134"/>
      <c r="G281" s="119"/>
      <c r="I281" s="119"/>
    </row>
    <row r="282" ht="12.0" customHeight="1">
      <c r="C282" s="134"/>
      <c r="D282" s="134"/>
      <c r="F282" s="134"/>
      <c r="G282" s="119"/>
      <c r="I282" s="119"/>
    </row>
    <row r="283" ht="12.0" customHeight="1">
      <c r="C283" s="134"/>
      <c r="D283" s="134"/>
      <c r="F283" s="134"/>
      <c r="G283" s="119"/>
      <c r="I283" s="119"/>
    </row>
    <row r="284" ht="12.0" customHeight="1">
      <c r="C284" s="134"/>
      <c r="D284" s="134"/>
      <c r="F284" s="134"/>
      <c r="G284" s="119"/>
      <c r="I284" s="119"/>
    </row>
    <row r="285" ht="12.0" customHeight="1">
      <c r="C285" s="134"/>
      <c r="D285" s="134"/>
      <c r="F285" s="134"/>
      <c r="G285" s="119"/>
      <c r="I285" s="119"/>
    </row>
    <row r="286" ht="12.0" customHeight="1">
      <c r="C286" s="134"/>
      <c r="D286" s="134"/>
      <c r="F286" s="134"/>
      <c r="G286" s="119"/>
      <c r="I286" s="119"/>
    </row>
    <row r="287" ht="12.0" customHeight="1">
      <c r="C287" s="134"/>
      <c r="D287" s="134"/>
      <c r="F287" s="134"/>
      <c r="G287" s="119"/>
      <c r="I287" s="119"/>
    </row>
    <row r="288" ht="12.0" customHeight="1">
      <c r="C288" s="134"/>
      <c r="D288" s="134"/>
      <c r="F288" s="134"/>
      <c r="G288" s="119"/>
      <c r="I288" s="119"/>
    </row>
    <row r="289" ht="12.0" customHeight="1">
      <c r="C289" s="134"/>
      <c r="D289" s="134"/>
      <c r="F289" s="134"/>
      <c r="G289" s="119"/>
      <c r="I289" s="119"/>
    </row>
    <row r="290" ht="12.0" customHeight="1">
      <c r="C290" s="134"/>
      <c r="D290" s="134"/>
      <c r="F290" s="134"/>
      <c r="G290" s="119"/>
      <c r="I290" s="119"/>
    </row>
    <row r="291" ht="12.0" customHeight="1">
      <c r="C291" s="134"/>
      <c r="D291" s="134"/>
      <c r="F291" s="134"/>
      <c r="G291" s="119"/>
      <c r="I291" s="119"/>
    </row>
    <row r="292" ht="12.0" customHeight="1">
      <c r="C292" s="134"/>
      <c r="D292" s="134"/>
      <c r="F292" s="134"/>
      <c r="G292" s="119"/>
      <c r="I292" s="119"/>
    </row>
    <row r="293" ht="12.0" customHeight="1">
      <c r="C293" s="134"/>
      <c r="D293" s="134"/>
      <c r="F293" s="134"/>
      <c r="G293" s="119"/>
      <c r="I293" s="119"/>
    </row>
    <row r="294" ht="12.0" customHeight="1">
      <c r="C294" s="134"/>
      <c r="D294" s="134"/>
      <c r="F294" s="134"/>
      <c r="G294" s="119"/>
      <c r="I294" s="119"/>
    </row>
    <row r="295" ht="12.0" customHeight="1">
      <c r="C295" s="134"/>
      <c r="D295" s="134"/>
      <c r="F295" s="134"/>
      <c r="G295" s="119"/>
      <c r="I295" s="119"/>
    </row>
    <row r="296" ht="12.0" customHeight="1">
      <c r="C296" s="134"/>
      <c r="D296" s="134"/>
      <c r="F296" s="134"/>
      <c r="G296" s="119"/>
      <c r="I296" s="119"/>
    </row>
    <row r="297" ht="12.0" customHeight="1">
      <c r="C297" s="134"/>
      <c r="D297" s="134"/>
      <c r="F297" s="134"/>
      <c r="G297" s="119"/>
      <c r="I297" s="119"/>
    </row>
    <row r="298" ht="12.0" customHeight="1">
      <c r="C298" s="134"/>
      <c r="D298" s="134"/>
      <c r="F298" s="134"/>
      <c r="G298" s="119"/>
      <c r="I298" s="119"/>
    </row>
    <row r="299" ht="12.0" customHeight="1">
      <c r="C299" s="134"/>
      <c r="D299" s="134"/>
      <c r="F299" s="134"/>
      <c r="G299" s="119"/>
      <c r="I299" s="119"/>
    </row>
    <row r="300" ht="12.0" customHeight="1">
      <c r="C300" s="134"/>
      <c r="D300" s="134"/>
      <c r="F300" s="134"/>
      <c r="G300" s="119"/>
      <c r="I300" s="119"/>
    </row>
    <row r="301" ht="12.0" customHeight="1">
      <c r="C301" s="134"/>
      <c r="D301" s="134"/>
      <c r="F301" s="134"/>
      <c r="G301" s="119"/>
      <c r="I301" s="119"/>
    </row>
    <row r="302" ht="12.0" customHeight="1">
      <c r="C302" s="134"/>
      <c r="D302" s="134"/>
      <c r="F302" s="134"/>
      <c r="G302" s="119"/>
      <c r="I302" s="119"/>
    </row>
    <row r="303" ht="12.0" customHeight="1">
      <c r="C303" s="134"/>
      <c r="D303" s="134"/>
      <c r="F303" s="134"/>
      <c r="G303" s="119"/>
      <c r="I303" s="119"/>
    </row>
    <row r="304" ht="12.0" customHeight="1">
      <c r="C304" s="134"/>
      <c r="D304" s="134"/>
      <c r="F304" s="134"/>
      <c r="G304" s="119"/>
      <c r="I304" s="119"/>
    </row>
    <row r="305" ht="12.0" customHeight="1">
      <c r="C305" s="134"/>
      <c r="D305" s="134"/>
      <c r="F305" s="134"/>
      <c r="G305" s="119"/>
      <c r="I305" s="119"/>
    </row>
    <row r="306" ht="12.0" customHeight="1">
      <c r="C306" s="134"/>
      <c r="D306" s="134"/>
      <c r="F306" s="134"/>
      <c r="G306" s="119"/>
      <c r="I306" s="119"/>
    </row>
    <row r="307" ht="12.0" customHeight="1">
      <c r="C307" s="134"/>
      <c r="D307" s="134"/>
      <c r="F307" s="134"/>
      <c r="G307" s="119"/>
      <c r="I307" s="119"/>
    </row>
    <row r="308" ht="12.0" customHeight="1">
      <c r="C308" s="134"/>
      <c r="D308" s="134"/>
      <c r="F308" s="134"/>
      <c r="G308" s="119"/>
      <c r="I308" s="119"/>
    </row>
    <row r="309" ht="12.0" customHeight="1">
      <c r="C309" s="134"/>
      <c r="D309" s="134"/>
      <c r="F309" s="134"/>
      <c r="G309" s="119"/>
      <c r="I309" s="119"/>
    </row>
    <row r="310" ht="12.0" customHeight="1">
      <c r="C310" s="134"/>
      <c r="D310" s="134"/>
      <c r="F310" s="134"/>
      <c r="G310" s="119"/>
      <c r="I310" s="119"/>
    </row>
    <row r="311" ht="12.0" customHeight="1">
      <c r="C311" s="134"/>
      <c r="D311" s="134"/>
      <c r="F311" s="134"/>
      <c r="G311" s="119"/>
      <c r="I311" s="119"/>
    </row>
    <row r="312" ht="12.0" customHeight="1">
      <c r="C312" s="134"/>
      <c r="D312" s="134"/>
      <c r="F312" s="134"/>
      <c r="G312" s="119"/>
      <c r="I312" s="119"/>
    </row>
    <row r="313" ht="12.0" customHeight="1">
      <c r="C313" s="134"/>
      <c r="D313" s="134"/>
      <c r="F313" s="134"/>
      <c r="G313" s="119"/>
      <c r="I313" s="119"/>
    </row>
    <row r="314" ht="12.0" customHeight="1">
      <c r="C314" s="134"/>
      <c r="D314" s="134"/>
      <c r="F314" s="134"/>
      <c r="G314" s="119"/>
      <c r="I314" s="119"/>
    </row>
    <row r="315" ht="12.0" customHeight="1">
      <c r="C315" s="134"/>
      <c r="D315" s="134"/>
      <c r="F315" s="134"/>
      <c r="G315" s="119"/>
      <c r="I315" s="119"/>
    </row>
    <row r="316" ht="12.0" customHeight="1">
      <c r="C316" s="134"/>
      <c r="D316" s="134"/>
      <c r="F316" s="134"/>
      <c r="G316" s="119"/>
      <c r="I316" s="119"/>
    </row>
    <row r="317" ht="12.0" customHeight="1">
      <c r="C317" s="134"/>
      <c r="D317" s="134"/>
      <c r="F317" s="134"/>
      <c r="G317" s="119"/>
      <c r="I317" s="119"/>
    </row>
    <row r="318" ht="12.0" customHeight="1">
      <c r="C318" s="134"/>
      <c r="D318" s="134"/>
      <c r="F318" s="134"/>
      <c r="G318" s="119"/>
      <c r="I318" s="119"/>
    </row>
    <row r="319" ht="12.0" customHeight="1">
      <c r="C319" s="134"/>
      <c r="D319" s="134"/>
      <c r="F319" s="134"/>
      <c r="G319" s="119"/>
      <c r="I319" s="119"/>
    </row>
    <row r="320" ht="12.0" customHeight="1">
      <c r="C320" s="134"/>
      <c r="D320" s="134"/>
      <c r="F320" s="134"/>
      <c r="G320" s="119"/>
      <c r="I320" s="119"/>
    </row>
    <row r="321" ht="12.0" customHeight="1">
      <c r="C321" s="134"/>
      <c r="D321" s="134"/>
      <c r="F321" s="134"/>
      <c r="G321" s="119"/>
      <c r="I321" s="119"/>
    </row>
    <row r="322" ht="12.0" customHeight="1">
      <c r="C322" s="134"/>
      <c r="D322" s="134"/>
      <c r="F322" s="134"/>
      <c r="G322" s="119"/>
      <c r="I322" s="119"/>
    </row>
    <row r="323" ht="12.0" customHeight="1">
      <c r="C323" s="134"/>
      <c r="D323" s="134"/>
      <c r="F323" s="134"/>
      <c r="G323" s="119"/>
      <c r="I323" s="119"/>
    </row>
    <row r="324" ht="12.0" customHeight="1">
      <c r="C324" s="134"/>
      <c r="D324" s="134"/>
      <c r="F324" s="134"/>
      <c r="G324" s="119"/>
      <c r="I324" s="119"/>
    </row>
    <row r="325" ht="12.0" customHeight="1">
      <c r="C325" s="134"/>
      <c r="D325" s="134"/>
      <c r="F325" s="134"/>
      <c r="G325" s="119"/>
      <c r="I325" s="119"/>
    </row>
    <row r="326" ht="12.0" customHeight="1">
      <c r="C326" s="134"/>
      <c r="D326" s="134"/>
      <c r="F326" s="134"/>
      <c r="G326" s="119"/>
      <c r="I326" s="119"/>
    </row>
    <row r="327" ht="12.0" customHeight="1">
      <c r="C327" s="134"/>
      <c r="D327" s="134"/>
      <c r="F327" s="134"/>
      <c r="G327" s="119"/>
      <c r="I327" s="119"/>
    </row>
    <row r="328" ht="12.0" customHeight="1">
      <c r="C328" s="134"/>
      <c r="D328" s="134"/>
      <c r="F328" s="134"/>
      <c r="G328" s="119"/>
      <c r="I328" s="119"/>
    </row>
    <row r="329" ht="12.0" customHeight="1">
      <c r="C329" s="134"/>
      <c r="D329" s="134"/>
      <c r="F329" s="134"/>
      <c r="G329" s="119"/>
      <c r="I329" s="119"/>
    </row>
    <row r="330" ht="12.0" customHeight="1">
      <c r="C330" s="134"/>
      <c r="D330" s="134"/>
      <c r="F330" s="134"/>
      <c r="G330" s="119"/>
      <c r="I330" s="119"/>
    </row>
    <row r="331" ht="12.0" customHeight="1">
      <c r="C331" s="134"/>
      <c r="D331" s="134"/>
      <c r="F331" s="134"/>
      <c r="G331" s="119"/>
      <c r="I331" s="119"/>
    </row>
    <row r="332" ht="12.0" customHeight="1">
      <c r="C332" s="134"/>
      <c r="D332" s="134"/>
      <c r="F332" s="134"/>
      <c r="G332" s="119"/>
      <c r="I332" s="119"/>
    </row>
    <row r="333" ht="12.0" customHeight="1">
      <c r="C333" s="134"/>
      <c r="D333" s="134"/>
      <c r="F333" s="134"/>
      <c r="G333" s="119"/>
      <c r="I333" s="119"/>
    </row>
    <row r="334" ht="12.0" customHeight="1">
      <c r="C334" s="134"/>
      <c r="D334" s="134"/>
      <c r="F334" s="134"/>
      <c r="G334" s="119"/>
      <c r="I334" s="119"/>
    </row>
    <row r="335" ht="12.0" customHeight="1">
      <c r="C335" s="134"/>
      <c r="D335" s="134"/>
      <c r="F335" s="134"/>
      <c r="G335" s="119"/>
      <c r="I335" s="119"/>
    </row>
    <row r="336" ht="12.0" customHeight="1">
      <c r="C336" s="134"/>
      <c r="D336" s="134"/>
      <c r="F336" s="134"/>
      <c r="G336" s="119"/>
      <c r="I336" s="119"/>
    </row>
    <row r="337" ht="12.0" customHeight="1">
      <c r="C337" s="134"/>
      <c r="D337" s="134"/>
      <c r="F337" s="134"/>
      <c r="G337" s="119"/>
      <c r="I337" s="119"/>
    </row>
    <row r="338" ht="12.0" customHeight="1">
      <c r="C338" s="134"/>
      <c r="D338" s="134"/>
      <c r="F338" s="134"/>
      <c r="G338" s="119"/>
      <c r="I338" s="119"/>
    </row>
    <row r="339" ht="12.0" customHeight="1">
      <c r="C339" s="134"/>
      <c r="D339" s="134"/>
      <c r="F339" s="134"/>
      <c r="G339" s="119"/>
      <c r="I339" s="119"/>
    </row>
    <row r="340" ht="12.0" customHeight="1">
      <c r="C340" s="134"/>
      <c r="D340" s="134"/>
      <c r="F340" s="134"/>
      <c r="G340" s="119"/>
      <c r="I340" s="119"/>
    </row>
    <row r="341" ht="12.0" customHeight="1">
      <c r="C341" s="134"/>
      <c r="D341" s="134"/>
      <c r="F341" s="134"/>
      <c r="G341" s="119"/>
      <c r="I341" s="119"/>
    </row>
    <row r="342" ht="12.0" customHeight="1">
      <c r="C342" s="134"/>
      <c r="D342" s="134"/>
      <c r="F342" s="134"/>
      <c r="G342" s="119"/>
      <c r="I342" s="119"/>
    </row>
    <row r="343" ht="12.0" customHeight="1">
      <c r="C343" s="134"/>
      <c r="D343" s="134"/>
      <c r="F343" s="134"/>
      <c r="G343" s="119"/>
      <c r="I343" s="119"/>
    </row>
    <row r="344" ht="12.0" customHeight="1">
      <c r="C344" s="134"/>
      <c r="D344" s="134"/>
      <c r="F344" s="134"/>
      <c r="G344" s="119"/>
      <c r="I344" s="119"/>
    </row>
    <row r="345" ht="12.0" customHeight="1">
      <c r="C345" s="134"/>
      <c r="D345" s="134"/>
      <c r="F345" s="134"/>
      <c r="G345" s="119"/>
      <c r="I345" s="119"/>
    </row>
    <row r="346" ht="12.0" customHeight="1">
      <c r="C346" s="134"/>
      <c r="D346" s="134"/>
      <c r="F346" s="134"/>
      <c r="G346" s="119"/>
      <c r="I346" s="119"/>
    </row>
    <row r="347" ht="12.0" customHeight="1">
      <c r="C347" s="134"/>
      <c r="D347" s="134"/>
      <c r="F347" s="134"/>
      <c r="G347" s="119"/>
      <c r="I347" s="119"/>
    </row>
    <row r="348" ht="12.0" customHeight="1">
      <c r="C348" s="134"/>
      <c r="D348" s="134"/>
      <c r="F348" s="134"/>
      <c r="G348" s="119"/>
      <c r="I348" s="119"/>
    </row>
    <row r="349" ht="12.0" customHeight="1">
      <c r="C349" s="134"/>
      <c r="D349" s="134"/>
      <c r="F349" s="134"/>
      <c r="G349" s="119"/>
      <c r="I349" s="119"/>
    </row>
    <row r="350" ht="12.0" customHeight="1">
      <c r="C350" s="134"/>
      <c r="D350" s="134"/>
      <c r="F350" s="134"/>
      <c r="G350" s="119"/>
      <c r="I350" s="119"/>
    </row>
    <row r="351" ht="12.0" customHeight="1">
      <c r="C351" s="134"/>
      <c r="D351" s="134"/>
      <c r="F351" s="134"/>
      <c r="G351" s="119"/>
      <c r="I351" s="119"/>
    </row>
    <row r="352" ht="12.0" customHeight="1">
      <c r="C352" s="134"/>
      <c r="D352" s="134"/>
      <c r="F352" s="134"/>
      <c r="G352" s="119"/>
      <c r="I352" s="119"/>
    </row>
    <row r="353" ht="12.0" customHeight="1">
      <c r="C353" s="134"/>
      <c r="D353" s="134"/>
      <c r="F353" s="134"/>
      <c r="G353" s="119"/>
      <c r="I353" s="119"/>
    </row>
    <row r="354" ht="12.0" customHeight="1">
      <c r="C354" s="134"/>
      <c r="D354" s="134"/>
      <c r="F354" s="134"/>
      <c r="G354" s="119"/>
      <c r="I354" s="119"/>
    </row>
    <row r="355" ht="12.0" customHeight="1">
      <c r="C355" s="134"/>
      <c r="D355" s="134"/>
      <c r="F355" s="134"/>
      <c r="G355" s="119"/>
      <c r="I355" s="119"/>
    </row>
    <row r="356" ht="12.0" customHeight="1">
      <c r="C356" s="134"/>
      <c r="D356" s="134"/>
      <c r="F356" s="134"/>
      <c r="G356" s="119"/>
      <c r="I356" s="119"/>
    </row>
    <row r="357" ht="12.0" customHeight="1">
      <c r="C357" s="134"/>
      <c r="D357" s="134"/>
      <c r="F357" s="134"/>
      <c r="G357" s="119"/>
      <c r="I357" s="119"/>
    </row>
    <row r="358" ht="12.0" customHeight="1">
      <c r="C358" s="134"/>
      <c r="D358" s="134"/>
      <c r="F358" s="134"/>
      <c r="G358" s="119"/>
      <c r="I358" s="119"/>
    </row>
    <row r="359" ht="12.0" customHeight="1">
      <c r="C359" s="134"/>
      <c r="D359" s="134"/>
      <c r="F359" s="134"/>
      <c r="G359" s="119"/>
      <c r="I359" s="119"/>
    </row>
    <row r="360" ht="12.0" customHeight="1">
      <c r="C360" s="134"/>
      <c r="D360" s="134"/>
      <c r="F360" s="134"/>
      <c r="G360" s="119"/>
      <c r="I360" s="119"/>
    </row>
    <row r="361" ht="12.0" customHeight="1">
      <c r="C361" s="134"/>
      <c r="D361" s="134"/>
      <c r="F361" s="134"/>
      <c r="G361" s="119"/>
      <c r="I361" s="119"/>
    </row>
    <row r="362" ht="12.0" customHeight="1">
      <c r="C362" s="134"/>
      <c r="D362" s="134"/>
      <c r="F362" s="134"/>
      <c r="G362" s="119"/>
      <c r="I362" s="119"/>
    </row>
    <row r="363" ht="12.0" customHeight="1">
      <c r="C363" s="134"/>
      <c r="D363" s="134"/>
      <c r="F363" s="134"/>
      <c r="G363" s="119"/>
      <c r="I363" s="119"/>
    </row>
    <row r="364" ht="12.0" customHeight="1">
      <c r="C364" s="134"/>
      <c r="D364" s="134"/>
      <c r="F364" s="134"/>
      <c r="G364" s="119"/>
      <c r="I364" s="119"/>
    </row>
    <row r="365" ht="12.0" customHeight="1">
      <c r="C365" s="134"/>
      <c r="D365" s="134"/>
      <c r="F365" s="134"/>
      <c r="G365" s="119"/>
      <c r="I365" s="119"/>
    </row>
    <row r="366" ht="12.0" customHeight="1">
      <c r="C366" s="134"/>
      <c r="D366" s="134"/>
      <c r="F366" s="134"/>
      <c r="G366" s="119"/>
      <c r="I366" s="119"/>
    </row>
    <row r="367" ht="12.0" customHeight="1">
      <c r="C367" s="134"/>
      <c r="D367" s="134"/>
      <c r="F367" s="134"/>
      <c r="G367" s="119"/>
      <c r="I367" s="119"/>
    </row>
    <row r="368" ht="12.0" customHeight="1">
      <c r="C368" s="134"/>
      <c r="D368" s="134"/>
      <c r="F368" s="134"/>
      <c r="G368" s="119"/>
      <c r="I368" s="119"/>
    </row>
    <row r="369" ht="12.0" customHeight="1">
      <c r="C369" s="134"/>
      <c r="D369" s="134"/>
      <c r="F369" s="134"/>
      <c r="G369" s="119"/>
      <c r="I369" s="119"/>
    </row>
    <row r="370" ht="12.0" customHeight="1">
      <c r="C370" s="134"/>
      <c r="D370" s="134"/>
      <c r="F370" s="134"/>
      <c r="G370" s="119"/>
      <c r="I370" s="119"/>
    </row>
    <row r="371" ht="12.0" customHeight="1">
      <c r="C371" s="134"/>
      <c r="D371" s="134"/>
      <c r="F371" s="134"/>
      <c r="G371" s="119"/>
      <c r="I371" s="119"/>
    </row>
    <row r="372" ht="12.0" customHeight="1">
      <c r="C372" s="134"/>
      <c r="D372" s="134"/>
      <c r="F372" s="134"/>
      <c r="G372" s="119"/>
      <c r="I372" s="119"/>
    </row>
    <row r="373" ht="12.0" customHeight="1">
      <c r="C373" s="134"/>
      <c r="D373" s="134"/>
      <c r="F373" s="134"/>
      <c r="G373" s="119"/>
      <c r="I373" s="119"/>
    </row>
    <row r="374" ht="12.0" customHeight="1">
      <c r="C374" s="134"/>
      <c r="D374" s="134"/>
      <c r="F374" s="134"/>
      <c r="G374" s="119"/>
      <c r="I374" s="119"/>
    </row>
    <row r="375" ht="12.0" customHeight="1">
      <c r="C375" s="134"/>
      <c r="D375" s="134"/>
      <c r="F375" s="134"/>
      <c r="G375" s="119"/>
      <c r="I375" s="119"/>
    </row>
    <row r="376" ht="12.0" customHeight="1">
      <c r="C376" s="134"/>
      <c r="D376" s="134"/>
      <c r="F376" s="134"/>
      <c r="G376" s="119"/>
      <c r="I376" s="119"/>
    </row>
    <row r="377" ht="12.0" customHeight="1">
      <c r="C377" s="134"/>
      <c r="D377" s="134"/>
      <c r="F377" s="134"/>
      <c r="G377" s="119"/>
      <c r="I377" s="119"/>
    </row>
    <row r="378" ht="12.0" customHeight="1">
      <c r="C378" s="134"/>
      <c r="D378" s="134"/>
      <c r="F378" s="134"/>
      <c r="G378" s="119"/>
      <c r="I378" s="119"/>
    </row>
    <row r="379" ht="12.0" customHeight="1">
      <c r="C379" s="134"/>
      <c r="D379" s="134"/>
      <c r="F379" s="134"/>
      <c r="G379" s="119"/>
      <c r="I379" s="119"/>
    </row>
    <row r="380" ht="12.0" customHeight="1">
      <c r="C380" s="134"/>
      <c r="D380" s="134"/>
      <c r="F380" s="134"/>
      <c r="G380" s="119"/>
      <c r="I380" s="119"/>
    </row>
    <row r="381" ht="12.0" customHeight="1">
      <c r="C381" s="134"/>
      <c r="D381" s="134"/>
      <c r="F381" s="134"/>
      <c r="G381" s="119"/>
      <c r="I381" s="119"/>
    </row>
    <row r="382" ht="12.0" customHeight="1">
      <c r="C382" s="134"/>
      <c r="D382" s="134"/>
      <c r="F382" s="134"/>
      <c r="G382" s="119"/>
      <c r="I382" s="119"/>
    </row>
    <row r="383" ht="12.0" customHeight="1">
      <c r="C383" s="134"/>
      <c r="D383" s="134"/>
      <c r="F383" s="134"/>
      <c r="G383" s="119"/>
      <c r="I383" s="119"/>
    </row>
    <row r="384" ht="12.0" customHeight="1">
      <c r="C384" s="134"/>
      <c r="D384" s="134"/>
      <c r="F384" s="134"/>
      <c r="G384" s="119"/>
      <c r="I384" s="119"/>
    </row>
    <row r="385" ht="12.0" customHeight="1">
      <c r="C385" s="134"/>
      <c r="D385" s="134"/>
      <c r="F385" s="134"/>
      <c r="G385" s="119"/>
      <c r="I385" s="119"/>
    </row>
    <row r="386" ht="12.0" customHeight="1">
      <c r="C386" s="134"/>
      <c r="D386" s="134"/>
      <c r="F386" s="134"/>
      <c r="G386" s="119"/>
      <c r="I386" s="119"/>
    </row>
    <row r="387" ht="12.0" customHeight="1">
      <c r="C387" s="134"/>
      <c r="D387" s="134"/>
      <c r="F387" s="134"/>
      <c r="G387" s="119"/>
      <c r="I387" s="119"/>
    </row>
    <row r="388" ht="12.0" customHeight="1">
      <c r="C388" s="134"/>
      <c r="D388" s="134"/>
      <c r="F388" s="134"/>
      <c r="G388" s="119"/>
      <c r="I388" s="119"/>
    </row>
    <row r="389" ht="12.0" customHeight="1">
      <c r="C389" s="134"/>
      <c r="D389" s="134"/>
      <c r="F389" s="134"/>
      <c r="G389" s="119"/>
      <c r="I389" s="119"/>
    </row>
    <row r="390" ht="12.0" customHeight="1">
      <c r="C390" s="134"/>
      <c r="D390" s="134"/>
      <c r="F390" s="134"/>
      <c r="G390" s="119"/>
      <c r="I390" s="119"/>
    </row>
    <row r="391" ht="12.0" customHeight="1">
      <c r="C391" s="134"/>
      <c r="D391" s="134"/>
      <c r="F391" s="134"/>
      <c r="G391" s="119"/>
      <c r="I391" s="119"/>
    </row>
    <row r="392" ht="12.0" customHeight="1">
      <c r="C392" s="134"/>
      <c r="D392" s="134"/>
      <c r="F392" s="134"/>
      <c r="G392" s="119"/>
      <c r="I392" s="119"/>
    </row>
    <row r="393" ht="12.0" customHeight="1">
      <c r="C393" s="134"/>
      <c r="D393" s="134"/>
      <c r="F393" s="134"/>
      <c r="G393" s="119"/>
      <c r="I393" s="119"/>
    </row>
    <row r="394" ht="12.0" customHeight="1">
      <c r="C394" s="134"/>
      <c r="D394" s="134"/>
      <c r="F394" s="134"/>
      <c r="G394" s="119"/>
      <c r="I394" s="119"/>
    </row>
    <row r="395" ht="12.0" customHeight="1">
      <c r="C395" s="134"/>
      <c r="D395" s="134"/>
      <c r="F395" s="134"/>
      <c r="G395" s="119"/>
      <c r="I395" s="119"/>
    </row>
    <row r="396" ht="12.0" customHeight="1">
      <c r="C396" s="134"/>
      <c r="D396" s="134"/>
      <c r="F396" s="134"/>
      <c r="G396" s="119"/>
      <c r="I396" s="119"/>
    </row>
    <row r="397" ht="12.0" customHeight="1">
      <c r="C397" s="134"/>
      <c r="D397" s="134"/>
      <c r="F397" s="134"/>
      <c r="G397" s="119"/>
      <c r="I397" s="119"/>
    </row>
    <row r="398" ht="12.0" customHeight="1">
      <c r="C398" s="134"/>
      <c r="D398" s="134"/>
      <c r="F398" s="134"/>
      <c r="G398" s="119"/>
      <c r="I398" s="119"/>
    </row>
    <row r="399" ht="12.0" customHeight="1">
      <c r="C399" s="134"/>
      <c r="D399" s="134"/>
      <c r="F399" s="134"/>
      <c r="G399" s="119"/>
      <c r="I399" s="119"/>
    </row>
    <row r="400" ht="12.0" customHeight="1">
      <c r="C400" s="134"/>
      <c r="D400" s="134"/>
      <c r="F400" s="134"/>
      <c r="G400" s="119"/>
      <c r="I400" s="119"/>
    </row>
    <row r="401" ht="12.0" customHeight="1">
      <c r="C401" s="134"/>
      <c r="D401" s="134"/>
      <c r="F401" s="134"/>
      <c r="G401" s="119"/>
      <c r="I401" s="119"/>
    </row>
    <row r="402" ht="12.0" customHeight="1">
      <c r="C402" s="134"/>
      <c r="D402" s="134"/>
      <c r="F402" s="134"/>
      <c r="G402" s="119"/>
      <c r="I402" s="119"/>
    </row>
    <row r="403" ht="12.0" customHeight="1">
      <c r="C403" s="134"/>
      <c r="D403" s="134"/>
      <c r="F403" s="134"/>
      <c r="G403" s="119"/>
      <c r="I403" s="119"/>
    </row>
    <row r="404" ht="12.0" customHeight="1">
      <c r="C404" s="134"/>
      <c r="D404" s="134"/>
      <c r="F404" s="134"/>
      <c r="G404" s="119"/>
      <c r="I404" s="119"/>
    </row>
    <row r="405" ht="12.0" customHeight="1">
      <c r="C405" s="134"/>
      <c r="D405" s="134"/>
      <c r="F405" s="134"/>
      <c r="G405" s="119"/>
      <c r="I405" s="119"/>
    </row>
    <row r="406" ht="12.0" customHeight="1">
      <c r="C406" s="134"/>
      <c r="D406" s="134"/>
      <c r="F406" s="134"/>
      <c r="G406" s="119"/>
      <c r="I406" s="119"/>
    </row>
    <row r="407" ht="12.0" customHeight="1">
      <c r="C407" s="134"/>
      <c r="D407" s="134"/>
      <c r="F407" s="134"/>
      <c r="G407" s="119"/>
      <c r="I407" s="119"/>
    </row>
    <row r="408" ht="12.0" customHeight="1">
      <c r="C408" s="134"/>
      <c r="D408" s="134"/>
      <c r="F408" s="134"/>
      <c r="G408" s="119"/>
      <c r="I408" s="119"/>
    </row>
    <row r="409" ht="12.0" customHeight="1">
      <c r="C409" s="134"/>
      <c r="D409" s="134"/>
      <c r="F409" s="134"/>
      <c r="G409" s="119"/>
      <c r="I409" s="119"/>
    </row>
    <row r="410" ht="12.0" customHeight="1">
      <c r="C410" s="134"/>
      <c r="D410" s="134"/>
      <c r="F410" s="134"/>
      <c r="G410" s="119"/>
      <c r="I410" s="119"/>
    </row>
    <row r="411" ht="12.0" customHeight="1">
      <c r="C411" s="134"/>
      <c r="D411" s="134"/>
      <c r="F411" s="134"/>
      <c r="G411" s="119"/>
      <c r="I411" s="119"/>
    </row>
    <row r="412" ht="12.0" customHeight="1">
      <c r="C412" s="134"/>
      <c r="D412" s="134"/>
      <c r="F412" s="134"/>
      <c r="G412" s="119"/>
      <c r="I412" s="119"/>
    </row>
    <row r="413" ht="12.0" customHeight="1">
      <c r="C413" s="134"/>
      <c r="D413" s="134"/>
      <c r="F413" s="134"/>
      <c r="G413" s="119"/>
      <c r="I413" s="119"/>
    </row>
    <row r="414" ht="12.0" customHeight="1">
      <c r="C414" s="134"/>
      <c r="D414" s="134"/>
      <c r="F414" s="134"/>
      <c r="G414" s="119"/>
      <c r="I414" s="119"/>
    </row>
    <row r="415" ht="12.0" customHeight="1">
      <c r="C415" s="134"/>
      <c r="D415" s="134"/>
      <c r="F415" s="134"/>
      <c r="G415" s="119"/>
      <c r="I415" s="119"/>
    </row>
    <row r="416" ht="12.0" customHeight="1">
      <c r="C416" s="134"/>
      <c r="D416" s="134"/>
      <c r="F416" s="134"/>
      <c r="G416" s="119"/>
      <c r="I416" s="119"/>
    </row>
    <row r="417" ht="12.0" customHeight="1">
      <c r="C417" s="134"/>
      <c r="D417" s="134"/>
      <c r="F417" s="134"/>
      <c r="G417" s="119"/>
      <c r="I417" s="119"/>
    </row>
    <row r="418" ht="12.0" customHeight="1">
      <c r="C418" s="134"/>
      <c r="D418" s="134"/>
      <c r="F418" s="134"/>
      <c r="G418" s="119"/>
      <c r="I418" s="119"/>
    </row>
    <row r="419" ht="12.0" customHeight="1">
      <c r="C419" s="134"/>
      <c r="D419" s="134"/>
      <c r="F419" s="134"/>
      <c r="G419" s="119"/>
      <c r="I419" s="119"/>
    </row>
    <row r="420" ht="12.0" customHeight="1">
      <c r="C420" s="134"/>
      <c r="D420" s="134"/>
      <c r="F420" s="134"/>
      <c r="G420" s="119"/>
      <c r="I420" s="119"/>
    </row>
    <row r="421" ht="12.0" customHeight="1">
      <c r="C421" s="134"/>
      <c r="D421" s="134"/>
      <c r="F421" s="134"/>
      <c r="G421" s="119"/>
      <c r="I421" s="119"/>
    </row>
    <row r="422" ht="12.0" customHeight="1">
      <c r="C422" s="134"/>
      <c r="D422" s="134"/>
      <c r="F422" s="134"/>
      <c r="G422" s="119"/>
      <c r="I422" s="119"/>
    </row>
    <row r="423" ht="12.0" customHeight="1">
      <c r="C423" s="134"/>
      <c r="D423" s="134"/>
      <c r="F423" s="134"/>
      <c r="G423" s="119"/>
      <c r="I423" s="119"/>
    </row>
    <row r="424" ht="12.0" customHeight="1">
      <c r="C424" s="134"/>
      <c r="D424" s="134"/>
      <c r="F424" s="134"/>
      <c r="G424" s="119"/>
      <c r="I424" s="119"/>
    </row>
    <row r="425" ht="12.0" customHeight="1">
      <c r="C425" s="134"/>
      <c r="D425" s="134"/>
      <c r="F425" s="134"/>
      <c r="G425" s="119"/>
      <c r="I425" s="119"/>
    </row>
    <row r="426" ht="12.0" customHeight="1">
      <c r="C426" s="134"/>
      <c r="D426" s="134"/>
      <c r="F426" s="134"/>
      <c r="G426" s="119"/>
      <c r="I426" s="119"/>
    </row>
    <row r="427" ht="12.0" customHeight="1">
      <c r="C427" s="134"/>
      <c r="D427" s="134"/>
      <c r="F427" s="134"/>
      <c r="G427" s="119"/>
      <c r="I427" s="119"/>
    </row>
    <row r="428" ht="12.0" customHeight="1">
      <c r="C428" s="134"/>
      <c r="D428" s="134"/>
      <c r="F428" s="134"/>
      <c r="G428" s="119"/>
      <c r="I428" s="119"/>
    </row>
    <row r="429" ht="12.0" customHeight="1">
      <c r="C429" s="134"/>
      <c r="D429" s="134"/>
      <c r="F429" s="134"/>
      <c r="G429" s="119"/>
      <c r="I429" s="119"/>
    </row>
    <row r="430" ht="12.0" customHeight="1">
      <c r="C430" s="134"/>
      <c r="D430" s="134"/>
      <c r="F430" s="134"/>
      <c r="G430" s="119"/>
      <c r="I430" s="119"/>
    </row>
    <row r="431" ht="12.0" customHeight="1">
      <c r="C431" s="134"/>
      <c r="D431" s="134"/>
      <c r="F431" s="134"/>
      <c r="G431" s="119"/>
      <c r="I431" s="119"/>
    </row>
    <row r="432" ht="12.0" customHeight="1">
      <c r="C432" s="134"/>
      <c r="D432" s="134"/>
      <c r="F432" s="134"/>
      <c r="G432" s="119"/>
      <c r="I432" s="119"/>
    </row>
    <row r="433" ht="12.0" customHeight="1">
      <c r="C433" s="134"/>
      <c r="D433" s="134"/>
      <c r="F433" s="134"/>
      <c r="G433" s="119"/>
      <c r="I433" s="119"/>
    </row>
    <row r="434" ht="12.0" customHeight="1">
      <c r="C434" s="134"/>
      <c r="D434" s="134"/>
      <c r="F434" s="134"/>
      <c r="G434" s="119"/>
      <c r="I434" s="119"/>
    </row>
    <row r="435" ht="12.0" customHeight="1">
      <c r="C435" s="134"/>
      <c r="D435" s="134"/>
      <c r="F435" s="134"/>
      <c r="G435" s="119"/>
      <c r="I435" s="119"/>
    </row>
    <row r="436" ht="12.0" customHeight="1">
      <c r="C436" s="134"/>
      <c r="D436" s="134"/>
      <c r="F436" s="134"/>
      <c r="G436" s="119"/>
      <c r="I436" s="119"/>
    </row>
    <row r="437" ht="12.0" customHeight="1">
      <c r="C437" s="134"/>
      <c r="D437" s="134"/>
      <c r="F437" s="134"/>
      <c r="G437" s="119"/>
      <c r="I437" s="119"/>
    </row>
    <row r="438" ht="12.0" customHeight="1">
      <c r="C438" s="134"/>
      <c r="D438" s="134"/>
      <c r="F438" s="134"/>
      <c r="G438" s="119"/>
      <c r="I438" s="119"/>
    </row>
    <row r="439" ht="12.0" customHeight="1">
      <c r="C439" s="134"/>
      <c r="D439" s="134"/>
      <c r="F439" s="134"/>
      <c r="G439" s="119"/>
      <c r="I439" s="119"/>
    </row>
    <row r="440" ht="12.0" customHeight="1">
      <c r="C440" s="134"/>
      <c r="D440" s="134"/>
      <c r="F440" s="134"/>
      <c r="G440" s="119"/>
      <c r="I440" s="119"/>
    </row>
    <row r="441" ht="12.0" customHeight="1">
      <c r="C441" s="134"/>
      <c r="D441" s="134"/>
      <c r="F441" s="134"/>
      <c r="G441" s="119"/>
      <c r="I441" s="119"/>
    </row>
    <row r="442" ht="12.0" customHeight="1">
      <c r="C442" s="134"/>
      <c r="D442" s="134"/>
      <c r="F442" s="134"/>
      <c r="G442" s="119"/>
      <c r="I442" s="119"/>
    </row>
    <row r="443" ht="12.0" customHeight="1">
      <c r="C443" s="134"/>
      <c r="D443" s="134"/>
      <c r="F443" s="134"/>
      <c r="G443" s="119"/>
      <c r="I443" s="119"/>
    </row>
    <row r="444" ht="12.0" customHeight="1">
      <c r="C444" s="134"/>
      <c r="D444" s="134"/>
      <c r="F444" s="134"/>
      <c r="G444" s="119"/>
      <c r="I444" s="119"/>
    </row>
    <row r="445" ht="12.0" customHeight="1">
      <c r="C445" s="134"/>
      <c r="D445" s="134"/>
      <c r="F445" s="134"/>
      <c r="G445" s="119"/>
      <c r="I445" s="119"/>
    </row>
    <row r="446" ht="12.0" customHeight="1">
      <c r="C446" s="134"/>
      <c r="D446" s="134"/>
      <c r="F446" s="134"/>
      <c r="G446" s="119"/>
      <c r="I446" s="119"/>
    </row>
    <row r="447" ht="12.0" customHeight="1">
      <c r="C447" s="134"/>
      <c r="D447" s="134"/>
      <c r="F447" s="134"/>
      <c r="G447" s="119"/>
      <c r="I447" s="119"/>
    </row>
    <row r="448" ht="12.0" customHeight="1">
      <c r="C448" s="134"/>
      <c r="D448" s="134"/>
      <c r="F448" s="134"/>
      <c r="G448" s="119"/>
      <c r="I448" s="119"/>
    </row>
    <row r="449" ht="12.0" customHeight="1">
      <c r="C449" s="134"/>
      <c r="D449" s="134"/>
      <c r="F449" s="134"/>
      <c r="G449" s="119"/>
      <c r="I449" s="119"/>
    </row>
    <row r="450" ht="12.0" customHeight="1">
      <c r="C450" s="134"/>
      <c r="D450" s="134"/>
      <c r="F450" s="134"/>
      <c r="G450" s="119"/>
      <c r="I450" s="119"/>
    </row>
    <row r="451" ht="12.0" customHeight="1">
      <c r="C451" s="134"/>
      <c r="D451" s="134"/>
      <c r="F451" s="134"/>
      <c r="G451" s="119"/>
      <c r="I451" s="119"/>
    </row>
    <row r="452" ht="12.0" customHeight="1">
      <c r="C452" s="134"/>
      <c r="D452" s="134"/>
      <c r="F452" s="134"/>
      <c r="G452" s="119"/>
      <c r="I452" s="119"/>
    </row>
    <row r="453" ht="12.0" customHeight="1">
      <c r="C453" s="134"/>
      <c r="D453" s="134"/>
      <c r="F453" s="134"/>
      <c r="G453" s="119"/>
      <c r="I453" s="119"/>
    </row>
    <row r="454" ht="12.0" customHeight="1">
      <c r="C454" s="134"/>
      <c r="D454" s="134"/>
      <c r="F454" s="134"/>
      <c r="G454" s="119"/>
      <c r="I454" s="119"/>
    </row>
    <row r="455" ht="12.0" customHeight="1">
      <c r="C455" s="134"/>
      <c r="D455" s="134"/>
      <c r="F455" s="134"/>
      <c r="G455" s="119"/>
      <c r="I455" s="119"/>
    </row>
    <row r="456" ht="12.0" customHeight="1">
      <c r="C456" s="134"/>
      <c r="D456" s="134"/>
      <c r="F456" s="134"/>
      <c r="G456" s="119"/>
      <c r="I456" s="119"/>
    </row>
    <row r="457" ht="12.0" customHeight="1">
      <c r="C457" s="134"/>
      <c r="D457" s="134"/>
      <c r="F457" s="134"/>
      <c r="G457" s="119"/>
      <c r="I457" s="119"/>
    </row>
    <row r="458" ht="12.0" customHeight="1">
      <c r="C458" s="134"/>
      <c r="D458" s="134"/>
      <c r="F458" s="134"/>
      <c r="G458" s="119"/>
      <c r="I458" s="119"/>
    </row>
    <row r="459" ht="12.0" customHeight="1">
      <c r="C459" s="134"/>
      <c r="D459" s="134"/>
      <c r="F459" s="134"/>
      <c r="G459" s="119"/>
      <c r="I459" s="119"/>
    </row>
    <row r="460" ht="12.0" customHeight="1">
      <c r="C460" s="134"/>
      <c r="D460" s="134"/>
      <c r="F460" s="134"/>
      <c r="G460" s="119"/>
      <c r="I460" s="119"/>
    </row>
    <row r="461" ht="12.0" customHeight="1">
      <c r="C461" s="134"/>
      <c r="D461" s="134"/>
      <c r="F461" s="134"/>
      <c r="G461" s="119"/>
      <c r="I461" s="119"/>
    </row>
    <row r="462" ht="12.0" customHeight="1">
      <c r="C462" s="134"/>
      <c r="D462" s="134"/>
      <c r="F462" s="134"/>
      <c r="G462" s="119"/>
      <c r="I462" s="119"/>
    </row>
    <row r="463" ht="12.0" customHeight="1">
      <c r="C463" s="134"/>
      <c r="D463" s="134"/>
      <c r="F463" s="134"/>
      <c r="G463" s="119"/>
      <c r="I463" s="119"/>
    </row>
    <row r="464" ht="12.0" customHeight="1">
      <c r="C464" s="134"/>
      <c r="D464" s="134"/>
      <c r="F464" s="134"/>
      <c r="G464" s="119"/>
      <c r="I464" s="119"/>
    </row>
    <row r="465" ht="12.0" customHeight="1">
      <c r="C465" s="134"/>
      <c r="D465" s="134"/>
      <c r="F465" s="134"/>
      <c r="G465" s="119"/>
      <c r="I465" s="119"/>
    </row>
    <row r="466" ht="12.0" customHeight="1">
      <c r="C466" s="134"/>
      <c r="D466" s="134"/>
      <c r="F466" s="134"/>
      <c r="G466" s="119"/>
      <c r="I466" s="119"/>
    </row>
    <row r="467" ht="12.0" customHeight="1">
      <c r="C467" s="134"/>
      <c r="D467" s="134"/>
      <c r="F467" s="134"/>
      <c r="G467" s="119"/>
      <c r="I467" s="119"/>
    </row>
    <row r="468" ht="12.0" customHeight="1">
      <c r="C468" s="134"/>
      <c r="D468" s="134"/>
      <c r="F468" s="134"/>
      <c r="G468" s="119"/>
      <c r="I468" s="119"/>
    </row>
    <row r="469" ht="12.0" customHeight="1">
      <c r="C469" s="134"/>
      <c r="D469" s="134"/>
      <c r="F469" s="134"/>
      <c r="G469" s="119"/>
      <c r="I469" s="119"/>
    </row>
    <row r="470" ht="12.0" customHeight="1">
      <c r="C470" s="134"/>
      <c r="D470" s="134"/>
      <c r="F470" s="134"/>
      <c r="G470" s="119"/>
      <c r="I470" s="119"/>
    </row>
    <row r="471" ht="12.0" customHeight="1">
      <c r="C471" s="134"/>
      <c r="D471" s="134"/>
      <c r="F471" s="134"/>
      <c r="G471" s="119"/>
      <c r="I471" s="119"/>
    </row>
    <row r="472" ht="12.0" customHeight="1">
      <c r="C472" s="134"/>
      <c r="D472" s="134"/>
      <c r="F472" s="134"/>
      <c r="G472" s="119"/>
      <c r="I472" s="119"/>
    </row>
    <row r="473" ht="12.0" customHeight="1">
      <c r="C473" s="134"/>
      <c r="D473" s="134"/>
      <c r="F473" s="134"/>
      <c r="G473" s="119"/>
      <c r="I473" s="119"/>
    </row>
    <row r="474" ht="12.0" customHeight="1">
      <c r="C474" s="134"/>
      <c r="D474" s="134"/>
      <c r="F474" s="134"/>
      <c r="G474" s="119"/>
      <c r="I474" s="119"/>
    </row>
    <row r="475" ht="12.0" customHeight="1">
      <c r="C475" s="134"/>
      <c r="D475" s="134"/>
      <c r="F475" s="134"/>
      <c r="G475" s="119"/>
      <c r="I475" s="119"/>
    </row>
    <row r="476" ht="12.0" customHeight="1">
      <c r="C476" s="134"/>
      <c r="D476" s="134"/>
      <c r="F476" s="134"/>
      <c r="G476" s="119"/>
      <c r="I476" s="119"/>
    </row>
    <row r="477" ht="12.0" customHeight="1">
      <c r="C477" s="134"/>
      <c r="D477" s="134"/>
      <c r="F477" s="134"/>
      <c r="G477" s="119"/>
      <c r="I477" s="119"/>
    </row>
    <row r="478" ht="12.0" customHeight="1">
      <c r="C478" s="134"/>
      <c r="D478" s="134"/>
      <c r="F478" s="134"/>
      <c r="G478" s="119"/>
      <c r="I478" s="119"/>
    </row>
    <row r="479" ht="12.0" customHeight="1">
      <c r="C479" s="134"/>
      <c r="D479" s="134"/>
      <c r="F479" s="134"/>
      <c r="G479" s="119"/>
      <c r="I479" s="119"/>
    </row>
    <row r="480" ht="12.0" customHeight="1">
      <c r="C480" s="134"/>
      <c r="D480" s="134"/>
      <c r="F480" s="134"/>
      <c r="G480" s="119"/>
      <c r="I480" s="119"/>
    </row>
    <row r="481" ht="12.0" customHeight="1">
      <c r="C481" s="134"/>
      <c r="D481" s="134"/>
      <c r="F481" s="134"/>
      <c r="G481" s="119"/>
      <c r="I481" s="119"/>
    </row>
    <row r="482" ht="12.0" customHeight="1">
      <c r="C482" s="134"/>
      <c r="D482" s="134"/>
      <c r="F482" s="134"/>
      <c r="G482" s="119"/>
      <c r="I482" s="119"/>
    </row>
    <row r="483" ht="12.0" customHeight="1">
      <c r="C483" s="134"/>
      <c r="D483" s="134"/>
      <c r="F483" s="134"/>
      <c r="G483" s="119"/>
      <c r="I483" s="119"/>
    </row>
    <row r="484" ht="12.0" customHeight="1">
      <c r="C484" s="134"/>
      <c r="D484" s="134"/>
      <c r="F484" s="134"/>
      <c r="G484" s="119"/>
      <c r="I484" s="119"/>
    </row>
    <row r="485" ht="12.0" customHeight="1">
      <c r="C485" s="134"/>
      <c r="D485" s="134"/>
      <c r="F485" s="134"/>
      <c r="G485" s="119"/>
      <c r="I485" s="119"/>
    </row>
    <row r="486" ht="12.0" customHeight="1">
      <c r="C486" s="134"/>
      <c r="D486" s="134"/>
      <c r="F486" s="134"/>
      <c r="G486" s="119"/>
      <c r="I486" s="119"/>
    </row>
    <row r="487" ht="12.0" customHeight="1">
      <c r="C487" s="134"/>
      <c r="D487" s="134"/>
      <c r="F487" s="134"/>
      <c r="G487" s="119"/>
      <c r="I487" s="119"/>
    </row>
    <row r="488" ht="12.0" customHeight="1">
      <c r="C488" s="134"/>
      <c r="D488" s="134"/>
      <c r="F488" s="134"/>
      <c r="G488" s="119"/>
      <c r="I488" s="119"/>
    </row>
    <row r="489" ht="12.0" customHeight="1">
      <c r="C489" s="134"/>
      <c r="D489" s="134"/>
      <c r="F489" s="134"/>
      <c r="G489" s="119"/>
      <c r="I489" s="119"/>
    </row>
    <row r="490" ht="12.0" customHeight="1">
      <c r="C490" s="134"/>
      <c r="D490" s="134"/>
      <c r="F490" s="134"/>
      <c r="G490" s="119"/>
      <c r="I490" s="119"/>
    </row>
    <row r="491" ht="12.0" customHeight="1">
      <c r="C491" s="134"/>
      <c r="D491" s="134"/>
      <c r="F491" s="134"/>
      <c r="G491" s="119"/>
      <c r="I491" s="119"/>
    </row>
    <row r="492" ht="12.0" customHeight="1">
      <c r="C492" s="134"/>
      <c r="D492" s="134"/>
      <c r="F492" s="134"/>
      <c r="G492" s="119"/>
      <c r="I492" s="119"/>
    </row>
    <row r="493" ht="12.0" customHeight="1">
      <c r="C493" s="134"/>
      <c r="D493" s="134"/>
      <c r="F493" s="134"/>
      <c r="G493" s="119"/>
      <c r="I493" s="119"/>
    </row>
    <row r="494" ht="12.0" customHeight="1">
      <c r="C494" s="134"/>
      <c r="D494" s="134"/>
      <c r="F494" s="134"/>
      <c r="G494" s="119"/>
      <c r="I494" s="119"/>
    </row>
    <row r="495" ht="12.0" customHeight="1">
      <c r="C495" s="134"/>
      <c r="D495" s="134"/>
      <c r="F495" s="134"/>
      <c r="G495" s="119"/>
      <c r="I495" s="119"/>
    </row>
    <row r="496" ht="12.0" customHeight="1">
      <c r="C496" s="134"/>
      <c r="D496" s="134"/>
      <c r="F496" s="134"/>
      <c r="G496" s="119"/>
      <c r="I496" s="119"/>
    </row>
    <row r="497" ht="12.0" customHeight="1">
      <c r="C497" s="134"/>
      <c r="D497" s="134"/>
      <c r="F497" s="134"/>
      <c r="G497" s="119"/>
      <c r="I497" s="119"/>
    </row>
    <row r="498" ht="12.0" customHeight="1">
      <c r="C498" s="134"/>
      <c r="D498" s="134"/>
      <c r="F498" s="134"/>
      <c r="G498" s="119"/>
      <c r="I498" s="119"/>
    </row>
    <row r="499" ht="12.0" customHeight="1">
      <c r="C499" s="134"/>
      <c r="D499" s="134"/>
      <c r="F499" s="134"/>
      <c r="G499" s="119"/>
      <c r="I499" s="119"/>
    </row>
    <row r="500" ht="12.0" customHeight="1">
      <c r="C500" s="134"/>
      <c r="D500" s="134"/>
      <c r="F500" s="134"/>
      <c r="G500" s="119"/>
      <c r="I500" s="119"/>
    </row>
    <row r="501" ht="12.0" customHeight="1">
      <c r="C501" s="134"/>
      <c r="D501" s="134"/>
      <c r="F501" s="134"/>
      <c r="G501" s="119"/>
      <c r="I501" s="119"/>
    </row>
    <row r="502" ht="12.0" customHeight="1">
      <c r="C502" s="134"/>
      <c r="D502" s="134"/>
      <c r="F502" s="134"/>
      <c r="G502" s="119"/>
      <c r="I502" s="119"/>
    </row>
    <row r="503" ht="12.0" customHeight="1">
      <c r="C503" s="134"/>
      <c r="D503" s="134"/>
      <c r="F503" s="134"/>
      <c r="G503" s="119"/>
      <c r="I503" s="119"/>
    </row>
    <row r="504" ht="12.0" customHeight="1">
      <c r="C504" s="134"/>
      <c r="D504" s="134"/>
      <c r="F504" s="134"/>
      <c r="G504" s="119"/>
      <c r="I504" s="119"/>
    </row>
    <row r="505" ht="12.0" customHeight="1">
      <c r="C505" s="134"/>
      <c r="D505" s="134"/>
      <c r="F505" s="134"/>
      <c r="G505" s="119"/>
      <c r="I505" s="119"/>
    </row>
    <row r="506" ht="12.0" customHeight="1">
      <c r="C506" s="134"/>
      <c r="D506" s="134"/>
      <c r="F506" s="134"/>
      <c r="G506" s="119"/>
      <c r="I506" s="119"/>
    </row>
    <row r="507" ht="12.0" customHeight="1">
      <c r="C507" s="134"/>
      <c r="D507" s="134"/>
      <c r="F507" s="134"/>
      <c r="G507" s="119"/>
      <c r="I507" s="119"/>
    </row>
    <row r="508" ht="12.0" customHeight="1">
      <c r="C508" s="134"/>
      <c r="D508" s="134"/>
      <c r="F508" s="134"/>
      <c r="G508" s="119"/>
      <c r="I508" s="119"/>
    </row>
    <row r="509" ht="12.0" customHeight="1">
      <c r="C509" s="134"/>
      <c r="D509" s="134"/>
      <c r="F509" s="134"/>
      <c r="G509" s="119"/>
      <c r="I509" s="119"/>
    </row>
    <row r="510" ht="12.0" customHeight="1">
      <c r="C510" s="134"/>
      <c r="D510" s="134"/>
      <c r="F510" s="134"/>
      <c r="G510" s="119"/>
      <c r="I510" s="119"/>
    </row>
    <row r="511" ht="12.0" customHeight="1">
      <c r="C511" s="134"/>
      <c r="D511" s="134"/>
      <c r="F511" s="134"/>
      <c r="G511" s="119"/>
      <c r="I511" s="119"/>
    </row>
    <row r="512" ht="12.0" customHeight="1">
      <c r="C512" s="134"/>
      <c r="D512" s="134"/>
      <c r="F512" s="134"/>
      <c r="G512" s="119"/>
      <c r="I512" s="119"/>
    </row>
    <row r="513" ht="12.0" customHeight="1">
      <c r="C513" s="134"/>
      <c r="D513" s="134"/>
      <c r="F513" s="134"/>
      <c r="G513" s="119"/>
      <c r="I513" s="119"/>
    </row>
    <row r="514" ht="12.0" customHeight="1">
      <c r="C514" s="134"/>
      <c r="D514" s="134"/>
      <c r="F514" s="134"/>
      <c r="G514" s="119"/>
      <c r="I514" s="119"/>
    </row>
    <row r="515" ht="12.0" customHeight="1">
      <c r="C515" s="134"/>
      <c r="D515" s="134"/>
      <c r="F515" s="134"/>
      <c r="G515" s="119"/>
      <c r="I515" s="119"/>
    </row>
    <row r="516" ht="12.0" customHeight="1">
      <c r="C516" s="134"/>
      <c r="D516" s="134"/>
      <c r="F516" s="134"/>
      <c r="G516" s="119"/>
      <c r="I516" s="119"/>
    </row>
    <row r="517" ht="12.0" customHeight="1">
      <c r="C517" s="134"/>
      <c r="D517" s="134"/>
      <c r="F517" s="134"/>
      <c r="G517" s="119"/>
      <c r="I517" s="119"/>
    </row>
    <row r="518" ht="12.0" customHeight="1">
      <c r="C518" s="134"/>
      <c r="D518" s="134"/>
      <c r="F518" s="134"/>
      <c r="G518" s="119"/>
      <c r="I518" s="119"/>
    </row>
    <row r="519" ht="12.0" customHeight="1">
      <c r="C519" s="134"/>
      <c r="D519" s="134"/>
      <c r="F519" s="134"/>
      <c r="G519" s="119"/>
      <c r="I519" s="119"/>
    </row>
    <row r="520" ht="12.0" customHeight="1">
      <c r="C520" s="134"/>
      <c r="D520" s="134"/>
      <c r="F520" s="134"/>
      <c r="G520" s="119"/>
      <c r="I520" s="119"/>
    </row>
    <row r="521" ht="12.0" customHeight="1">
      <c r="C521" s="134"/>
      <c r="D521" s="134"/>
      <c r="F521" s="134"/>
      <c r="G521" s="119"/>
      <c r="I521" s="119"/>
    </row>
    <row r="522" ht="12.0" customHeight="1">
      <c r="C522" s="134"/>
      <c r="D522" s="134"/>
      <c r="F522" s="134"/>
      <c r="G522" s="119"/>
      <c r="I522" s="119"/>
    </row>
    <row r="523" ht="12.0" customHeight="1">
      <c r="C523" s="134"/>
      <c r="D523" s="134"/>
      <c r="F523" s="134"/>
      <c r="G523" s="119"/>
      <c r="I523" s="119"/>
    </row>
    <row r="524" ht="12.0" customHeight="1">
      <c r="C524" s="134"/>
      <c r="D524" s="134"/>
      <c r="F524" s="134"/>
      <c r="G524" s="119"/>
      <c r="I524" s="119"/>
    </row>
    <row r="525" ht="12.0" customHeight="1">
      <c r="C525" s="134"/>
      <c r="D525" s="134"/>
      <c r="F525" s="134"/>
      <c r="G525" s="119"/>
      <c r="I525" s="119"/>
    </row>
    <row r="526" ht="12.0" customHeight="1">
      <c r="C526" s="134"/>
      <c r="D526" s="134"/>
      <c r="F526" s="134"/>
      <c r="G526" s="119"/>
      <c r="I526" s="119"/>
    </row>
    <row r="527" ht="12.0" customHeight="1">
      <c r="C527" s="134"/>
      <c r="D527" s="134"/>
      <c r="F527" s="134"/>
      <c r="G527" s="119"/>
      <c r="I527" s="119"/>
    </row>
    <row r="528" ht="12.0" customHeight="1">
      <c r="C528" s="134"/>
      <c r="D528" s="134"/>
      <c r="F528" s="134"/>
      <c r="G528" s="119"/>
      <c r="I528" s="119"/>
    </row>
    <row r="529" ht="12.0" customHeight="1">
      <c r="C529" s="134"/>
      <c r="D529" s="134"/>
      <c r="F529" s="134"/>
      <c r="G529" s="119"/>
      <c r="I529" s="119"/>
    </row>
    <row r="530" ht="12.0" customHeight="1">
      <c r="C530" s="134"/>
      <c r="D530" s="134"/>
      <c r="F530" s="134"/>
      <c r="G530" s="119"/>
      <c r="I530" s="119"/>
    </row>
    <row r="531" ht="12.0" customHeight="1">
      <c r="C531" s="134"/>
      <c r="D531" s="134"/>
      <c r="F531" s="134"/>
      <c r="G531" s="119"/>
      <c r="I531" s="119"/>
    </row>
    <row r="532" ht="12.0" customHeight="1">
      <c r="C532" s="134"/>
      <c r="D532" s="134"/>
      <c r="F532" s="134"/>
      <c r="G532" s="119"/>
      <c r="I532" s="119"/>
    </row>
    <row r="533" ht="12.0" customHeight="1">
      <c r="C533" s="134"/>
      <c r="D533" s="134"/>
      <c r="F533" s="134"/>
      <c r="G533" s="119"/>
      <c r="I533" s="119"/>
    </row>
    <row r="534" ht="12.0" customHeight="1">
      <c r="C534" s="134"/>
      <c r="D534" s="134"/>
      <c r="F534" s="134"/>
      <c r="G534" s="119"/>
      <c r="I534" s="119"/>
    </row>
    <row r="535" ht="12.0" customHeight="1">
      <c r="C535" s="134"/>
      <c r="D535" s="134"/>
      <c r="F535" s="134"/>
      <c r="G535" s="119"/>
      <c r="I535" s="119"/>
    </row>
    <row r="536" ht="12.0" customHeight="1">
      <c r="C536" s="134"/>
      <c r="D536" s="134"/>
      <c r="F536" s="134"/>
      <c r="G536" s="119"/>
      <c r="I536" s="119"/>
    </row>
    <row r="537" ht="12.0" customHeight="1">
      <c r="C537" s="134"/>
      <c r="D537" s="134"/>
      <c r="F537" s="134"/>
      <c r="G537" s="119"/>
      <c r="I537" s="119"/>
    </row>
    <row r="538" ht="12.0" customHeight="1">
      <c r="C538" s="134"/>
      <c r="D538" s="134"/>
      <c r="F538" s="134"/>
      <c r="G538" s="119"/>
      <c r="I538" s="119"/>
    </row>
    <row r="539" ht="12.0" customHeight="1">
      <c r="C539" s="134"/>
      <c r="D539" s="134"/>
      <c r="F539" s="134"/>
      <c r="G539" s="119"/>
      <c r="I539" s="119"/>
    </row>
    <row r="540" ht="12.0" customHeight="1">
      <c r="C540" s="134"/>
      <c r="D540" s="134"/>
      <c r="F540" s="134"/>
      <c r="G540" s="119"/>
      <c r="I540" s="119"/>
    </row>
    <row r="541" ht="12.0" customHeight="1">
      <c r="C541" s="134"/>
      <c r="D541" s="134"/>
      <c r="F541" s="134"/>
      <c r="G541" s="119"/>
      <c r="I541" s="119"/>
    </row>
    <row r="542" ht="12.0" customHeight="1">
      <c r="C542" s="134"/>
      <c r="D542" s="134"/>
      <c r="F542" s="134"/>
      <c r="G542" s="119"/>
      <c r="I542" s="119"/>
    </row>
    <row r="543" ht="12.0" customHeight="1">
      <c r="C543" s="134"/>
      <c r="D543" s="134"/>
      <c r="F543" s="134"/>
      <c r="G543" s="119"/>
      <c r="I543" s="119"/>
    </row>
    <row r="544" ht="12.0" customHeight="1">
      <c r="C544" s="134"/>
      <c r="D544" s="134"/>
      <c r="F544" s="134"/>
      <c r="G544" s="119"/>
      <c r="I544" s="119"/>
    </row>
    <row r="545" ht="12.0" customHeight="1">
      <c r="C545" s="134"/>
      <c r="D545" s="134"/>
      <c r="F545" s="134"/>
      <c r="G545" s="119"/>
      <c r="I545" s="119"/>
    </row>
    <row r="546" ht="12.0" customHeight="1">
      <c r="C546" s="134"/>
      <c r="D546" s="134"/>
      <c r="F546" s="134"/>
      <c r="G546" s="119"/>
      <c r="I546" s="119"/>
    </row>
    <row r="547" ht="12.0" customHeight="1">
      <c r="C547" s="134"/>
      <c r="D547" s="134"/>
      <c r="F547" s="134"/>
      <c r="G547" s="119"/>
      <c r="I547" s="119"/>
    </row>
    <row r="548" ht="12.0" customHeight="1">
      <c r="C548" s="134"/>
      <c r="D548" s="134"/>
      <c r="F548" s="134"/>
      <c r="G548" s="119"/>
      <c r="I548" s="119"/>
    </row>
    <row r="549" ht="12.0" customHeight="1">
      <c r="C549" s="134"/>
      <c r="D549" s="134"/>
      <c r="F549" s="134"/>
      <c r="G549" s="119"/>
      <c r="I549" s="119"/>
    </row>
    <row r="550" ht="12.0" customHeight="1">
      <c r="C550" s="134"/>
      <c r="D550" s="134"/>
      <c r="F550" s="134"/>
      <c r="G550" s="119"/>
      <c r="I550" s="119"/>
    </row>
    <row r="551" ht="12.0" customHeight="1">
      <c r="C551" s="134"/>
      <c r="D551" s="134"/>
      <c r="F551" s="134"/>
      <c r="G551" s="119"/>
      <c r="I551" s="119"/>
    </row>
    <row r="552" ht="12.0" customHeight="1">
      <c r="C552" s="134"/>
      <c r="D552" s="134"/>
      <c r="F552" s="134"/>
      <c r="G552" s="119"/>
      <c r="I552" s="119"/>
    </row>
    <row r="553" ht="12.0" customHeight="1">
      <c r="C553" s="134"/>
      <c r="D553" s="134"/>
      <c r="F553" s="134"/>
      <c r="G553" s="119"/>
      <c r="I553" s="119"/>
    </row>
    <row r="554" ht="12.0" customHeight="1">
      <c r="C554" s="134"/>
      <c r="D554" s="134"/>
      <c r="F554" s="134"/>
      <c r="G554" s="119"/>
      <c r="I554" s="119"/>
    </row>
    <row r="555" ht="12.0" customHeight="1">
      <c r="C555" s="134"/>
      <c r="D555" s="134"/>
      <c r="F555" s="134"/>
      <c r="G555" s="119"/>
      <c r="I555" s="119"/>
    </row>
    <row r="556" ht="12.0" customHeight="1">
      <c r="C556" s="134"/>
      <c r="D556" s="134"/>
      <c r="F556" s="134"/>
      <c r="G556" s="119"/>
      <c r="I556" s="119"/>
    </row>
    <row r="557" ht="12.0" customHeight="1">
      <c r="C557" s="134"/>
      <c r="D557" s="134"/>
      <c r="F557" s="134"/>
      <c r="G557" s="119"/>
      <c r="I557" s="119"/>
    </row>
    <row r="558" ht="12.0" customHeight="1">
      <c r="C558" s="134"/>
      <c r="D558" s="134"/>
      <c r="F558" s="134"/>
      <c r="G558" s="119"/>
      <c r="I558" s="119"/>
    </row>
    <row r="559" ht="12.0" customHeight="1">
      <c r="C559" s="134"/>
      <c r="D559" s="134"/>
      <c r="F559" s="134"/>
      <c r="G559" s="119"/>
      <c r="I559" s="119"/>
    </row>
    <row r="560" ht="12.0" customHeight="1">
      <c r="C560" s="134"/>
      <c r="D560" s="134"/>
      <c r="F560" s="134"/>
      <c r="G560" s="119"/>
      <c r="I560" s="119"/>
    </row>
    <row r="561" ht="12.0" customHeight="1">
      <c r="C561" s="134"/>
      <c r="D561" s="134"/>
      <c r="F561" s="134"/>
      <c r="G561" s="119"/>
      <c r="I561" s="119"/>
    </row>
    <row r="562" ht="12.0" customHeight="1">
      <c r="C562" s="134"/>
      <c r="D562" s="134"/>
      <c r="F562" s="134"/>
      <c r="G562" s="119"/>
      <c r="I562" s="119"/>
    </row>
    <row r="563" ht="12.0" customHeight="1">
      <c r="C563" s="134"/>
      <c r="D563" s="134"/>
      <c r="F563" s="134"/>
      <c r="G563" s="119"/>
      <c r="I563" s="119"/>
    </row>
    <row r="564" ht="12.0" customHeight="1">
      <c r="C564" s="134"/>
      <c r="D564" s="134"/>
      <c r="F564" s="134"/>
      <c r="G564" s="119"/>
      <c r="I564" s="119"/>
    </row>
    <row r="565" ht="12.0" customHeight="1">
      <c r="C565" s="134"/>
      <c r="D565" s="134"/>
      <c r="F565" s="134"/>
      <c r="G565" s="119"/>
      <c r="I565" s="119"/>
    </row>
    <row r="566" ht="12.0" customHeight="1">
      <c r="C566" s="134"/>
      <c r="D566" s="134"/>
      <c r="F566" s="134"/>
      <c r="G566" s="119"/>
      <c r="I566" s="119"/>
    </row>
    <row r="567" ht="12.0" customHeight="1">
      <c r="C567" s="134"/>
      <c r="D567" s="134"/>
      <c r="F567" s="134"/>
      <c r="G567" s="119"/>
      <c r="I567" s="119"/>
    </row>
    <row r="568" ht="12.0" customHeight="1">
      <c r="C568" s="134"/>
      <c r="D568" s="134"/>
      <c r="F568" s="134"/>
      <c r="G568" s="119"/>
      <c r="I568" s="119"/>
    </row>
    <row r="569" ht="12.0" customHeight="1">
      <c r="C569" s="134"/>
      <c r="D569" s="134"/>
      <c r="F569" s="134"/>
      <c r="G569" s="119"/>
      <c r="I569" s="119"/>
    </row>
    <row r="570" ht="12.0" customHeight="1">
      <c r="C570" s="134"/>
      <c r="D570" s="134"/>
      <c r="F570" s="134"/>
      <c r="G570" s="119"/>
      <c r="I570" s="119"/>
    </row>
    <row r="571" ht="12.0" customHeight="1">
      <c r="C571" s="134"/>
      <c r="D571" s="134"/>
      <c r="F571" s="134"/>
      <c r="G571" s="119"/>
      <c r="I571" s="119"/>
    </row>
    <row r="572" ht="12.0" customHeight="1">
      <c r="C572" s="134"/>
      <c r="D572" s="134"/>
      <c r="F572" s="134"/>
      <c r="G572" s="119"/>
      <c r="I572" s="119"/>
    </row>
    <row r="573" ht="12.0" customHeight="1">
      <c r="C573" s="134"/>
      <c r="D573" s="134"/>
      <c r="F573" s="134"/>
      <c r="G573" s="119"/>
      <c r="I573" s="119"/>
    </row>
    <row r="574" ht="12.0" customHeight="1">
      <c r="C574" s="134"/>
      <c r="D574" s="134"/>
      <c r="F574" s="134"/>
      <c r="G574" s="119"/>
      <c r="I574" s="119"/>
    </row>
    <row r="575" ht="12.0" customHeight="1">
      <c r="C575" s="134"/>
      <c r="D575" s="134"/>
      <c r="F575" s="134"/>
      <c r="G575" s="119"/>
      <c r="I575" s="119"/>
    </row>
    <row r="576" ht="12.0" customHeight="1">
      <c r="C576" s="134"/>
      <c r="D576" s="134"/>
      <c r="F576" s="134"/>
      <c r="G576" s="119"/>
      <c r="I576" s="119"/>
    </row>
    <row r="577" ht="12.0" customHeight="1">
      <c r="C577" s="134"/>
      <c r="D577" s="134"/>
      <c r="F577" s="134"/>
      <c r="G577" s="119"/>
      <c r="I577" s="119"/>
    </row>
    <row r="578" ht="12.0" customHeight="1">
      <c r="C578" s="134"/>
      <c r="D578" s="134"/>
      <c r="F578" s="134"/>
      <c r="G578" s="119"/>
      <c r="I578" s="119"/>
    </row>
    <row r="579" ht="12.0" customHeight="1">
      <c r="C579" s="134"/>
      <c r="D579" s="134"/>
      <c r="F579" s="134"/>
      <c r="G579" s="119"/>
      <c r="I579" s="119"/>
    </row>
    <row r="580" ht="12.0" customHeight="1">
      <c r="C580" s="134"/>
      <c r="D580" s="134"/>
      <c r="F580" s="134"/>
      <c r="G580" s="119"/>
      <c r="I580" s="119"/>
    </row>
    <row r="581" ht="12.0" customHeight="1">
      <c r="C581" s="134"/>
      <c r="D581" s="134"/>
      <c r="F581" s="134"/>
      <c r="G581" s="119"/>
      <c r="I581" s="119"/>
    </row>
    <row r="582" ht="12.0" customHeight="1">
      <c r="C582" s="134"/>
      <c r="D582" s="134"/>
      <c r="F582" s="134"/>
      <c r="G582" s="119"/>
      <c r="I582" s="119"/>
    </row>
    <row r="583" ht="12.0" customHeight="1">
      <c r="C583" s="134"/>
      <c r="D583" s="134"/>
      <c r="F583" s="134"/>
      <c r="G583" s="119"/>
      <c r="I583" s="119"/>
    </row>
    <row r="584" ht="12.0" customHeight="1">
      <c r="C584" s="134"/>
      <c r="D584" s="134"/>
      <c r="F584" s="134"/>
      <c r="G584" s="119"/>
      <c r="I584" s="119"/>
    </row>
    <row r="585" ht="12.0" customHeight="1">
      <c r="C585" s="134"/>
      <c r="D585" s="134"/>
      <c r="F585" s="134"/>
      <c r="G585" s="119"/>
      <c r="I585" s="119"/>
    </row>
    <row r="586" ht="12.0" customHeight="1">
      <c r="C586" s="134"/>
      <c r="D586" s="134"/>
      <c r="F586" s="134"/>
      <c r="G586" s="119"/>
      <c r="I586" s="119"/>
    </row>
    <row r="587" ht="12.0" customHeight="1">
      <c r="C587" s="134"/>
      <c r="D587" s="134"/>
      <c r="F587" s="134"/>
      <c r="G587" s="119"/>
      <c r="I587" s="119"/>
    </row>
    <row r="588" ht="12.0" customHeight="1">
      <c r="C588" s="134"/>
      <c r="D588" s="134"/>
      <c r="F588" s="134"/>
      <c r="G588" s="119"/>
      <c r="I588" s="119"/>
    </row>
    <row r="589" ht="12.0" customHeight="1">
      <c r="C589" s="134"/>
      <c r="D589" s="134"/>
      <c r="F589" s="134"/>
      <c r="G589" s="119"/>
      <c r="I589" s="119"/>
    </row>
    <row r="590" ht="12.0" customHeight="1">
      <c r="C590" s="134"/>
      <c r="D590" s="134"/>
      <c r="F590" s="134"/>
      <c r="G590" s="119"/>
      <c r="I590" s="119"/>
    </row>
    <row r="591" ht="12.0" customHeight="1">
      <c r="C591" s="134"/>
      <c r="D591" s="134"/>
      <c r="F591" s="134"/>
      <c r="G591" s="119"/>
      <c r="I591" s="119"/>
    </row>
    <row r="592" ht="12.0" customHeight="1">
      <c r="C592" s="134"/>
      <c r="D592" s="134"/>
      <c r="F592" s="134"/>
      <c r="G592" s="119"/>
      <c r="I592" s="119"/>
    </row>
    <row r="593" ht="12.0" customHeight="1">
      <c r="C593" s="134"/>
      <c r="D593" s="134"/>
      <c r="F593" s="134"/>
      <c r="G593" s="119"/>
      <c r="I593" s="119"/>
    </row>
    <row r="594" ht="12.0" customHeight="1">
      <c r="C594" s="134"/>
      <c r="D594" s="134"/>
      <c r="F594" s="134"/>
      <c r="G594" s="119"/>
      <c r="I594" s="119"/>
    </row>
    <row r="595" ht="12.0" customHeight="1">
      <c r="C595" s="134"/>
      <c r="D595" s="134"/>
      <c r="F595" s="134"/>
      <c r="G595" s="119"/>
      <c r="I595" s="119"/>
    </row>
    <row r="596" ht="12.0" customHeight="1">
      <c r="C596" s="134"/>
      <c r="D596" s="134"/>
      <c r="F596" s="134"/>
      <c r="G596" s="119"/>
      <c r="I596" s="119"/>
    </row>
    <row r="597" ht="12.0" customHeight="1">
      <c r="C597" s="134"/>
      <c r="D597" s="134"/>
      <c r="F597" s="134"/>
      <c r="G597" s="119"/>
      <c r="I597" s="119"/>
    </row>
    <row r="598" ht="12.0" customHeight="1">
      <c r="C598" s="134"/>
      <c r="D598" s="134"/>
      <c r="F598" s="134"/>
      <c r="G598" s="119"/>
      <c r="I598" s="119"/>
    </row>
    <row r="599" ht="12.0" customHeight="1">
      <c r="C599" s="134"/>
      <c r="D599" s="134"/>
      <c r="F599" s="134"/>
      <c r="G599" s="119"/>
      <c r="I599" s="119"/>
    </row>
    <row r="600" ht="12.0" customHeight="1">
      <c r="C600" s="134"/>
      <c r="D600" s="134"/>
      <c r="F600" s="134"/>
      <c r="G600" s="119"/>
      <c r="I600" s="119"/>
    </row>
    <row r="601" ht="12.0" customHeight="1">
      <c r="C601" s="134"/>
      <c r="D601" s="134"/>
      <c r="F601" s="134"/>
      <c r="G601" s="119"/>
      <c r="I601" s="119"/>
    </row>
    <row r="602" ht="12.0" customHeight="1">
      <c r="C602" s="134"/>
      <c r="D602" s="134"/>
      <c r="F602" s="134"/>
      <c r="G602" s="119"/>
      <c r="I602" s="119"/>
    </row>
    <row r="603" ht="12.0" customHeight="1">
      <c r="C603" s="134"/>
      <c r="D603" s="134"/>
      <c r="F603" s="134"/>
      <c r="G603" s="119"/>
      <c r="I603" s="119"/>
    </row>
    <row r="604" ht="12.0" customHeight="1">
      <c r="C604" s="134"/>
      <c r="D604" s="134"/>
      <c r="F604" s="134"/>
      <c r="G604" s="119"/>
      <c r="I604" s="119"/>
    </row>
    <row r="605" ht="12.0" customHeight="1">
      <c r="C605" s="134"/>
      <c r="D605" s="134"/>
      <c r="F605" s="134"/>
      <c r="G605" s="119"/>
      <c r="I605" s="119"/>
    </row>
    <row r="606" ht="12.0" customHeight="1">
      <c r="C606" s="134"/>
      <c r="D606" s="134"/>
      <c r="F606" s="134"/>
      <c r="G606" s="119"/>
      <c r="I606" s="119"/>
    </row>
    <row r="607" ht="12.0" customHeight="1">
      <c r="C607" s="134"/>
      <c r="D607" s="134"/>
      <c r="F607" s="134"/>
      <c r="G607" s="119"/>
      <c r="I607" s="119"/>
    </row>
    <row r="608" ht="12.0" customHeight="1">
      <c r="C608" s="134"/>
      <c r="D608" s="134"/>
      <c r="F608" s="134"/>
      <c r="G608" s="119"/>
      <c r="I608" s="119"/>
    </row>
    <row r="609" ht="12.0" customHeight="1">
      <c r="C609" s="134"/>
      <c r="D609" s="134"/>
      <c r="F609" s="134"/>
      <c r="G609" s="119"/>
      <c r="I609" s="119"/>
    </row>
    <row r="610" ht="12.0" customHeight="1">
      <c r="C610" s="134"/>
      <c r="D610" s="134"/>
      <c r="F610" s="134"/>
      <c r="G610" s="119"/>
      <c r="I610" s="119"/>
    </row>
    <row r="611" ht="12.0" customHeight="1">
      <c r="C611" s="134"/>
      <c r="D611" s="134"/>
      <c r="F611" s="134"/>
      <c r="G611" s="119"/>
      <c r="I611" s="119"/>
    </row>
    <row r="612" ht="12.0" customHeight="1">
      <c r="C612" s="134"/>
      <c r="D612" s="134"/>
      <c r="F612" s="134"/>
      <c r="G612" s="119"/>
      <c r="I612" s="119"/>
    </row>
    <row r="613" ht="12.0" customHeight="1">
      <c r="C613" s="134"/>
      <c r="D613" s="134"/>
      <c r="F613" s="134"/>
      <c r="G613" s="119"/>
      <c r="I613" s="119"/>
    </row>
    <row r="614" ht="12.0" customHeight="1">
      <c r="C614" s="134"/>
      <c r="D614" s="134"/>
      <c r="F614" s="134"/>
      <c r="G614" s="119"/>
      <c r="I614" s="119"/>
    </row>
    <row r="615" ht="12.0" customHeight="1">
      <c r="C615" s="134"/>
      <c r="D615" s="134"/>
      <c r="F615" s="134"/>
      <c r="G615" s="119"/>
      <c r="I615" s="119"/>
    </row>
    <row r="616" ht="12.0" customHeight="1">
      <c r="C616" s="134"/>
      <c r="D616" s="134"/>
      <c r="F616" s="134"/>
      <c r="G616" s="119"/>
      <c r="I616" s="119"/>
    </row>
    <row r="617" ht="12.0" customHeight="1">
      <c r="C617" s="134"/>
      <c r="D617" s="134"/>
      <c r="F617" s="134"/>
      <c r="G617" s="119"/>
      <c r="I617" s="119"/>
    </row>
    <row r="618" ht="12.0" customHeight="1">
      <c r="C618" s="134"/>
      <c r="D618" s="134"/>
      <c r="F618" s="134"/>
      <c r="G618" s="119"/>
      <c r="I618" s="119"/>
    </row>
    <row r="619" ht="12.0" customHeight="1">
      <c r="C619" s="134"/>
      <c r="D619" s="134"/>
      <c r="F619" s="134"/>
      <c r="G619" s="119"/>
      <c r="I619" s="119"/>
    </row>
    <row r="620" ht="12.0" customHeight="1">
      <c r="C620" s="134"/>
      <c r="D620" s="134"/>
      <c r="F620" s="134"/>
      <c r="G620" s="119"/>
      <c r="I620" s="119"/>
    </row>
    <row r="621" ht="12.0" customHeight="1">
      <c r="C621" s="134"/>
      <c r="D621" s="134"/>
      <c r="F621" s="134"/>
      <c r="G621" s="119"/>
      <c r="I621" s="119"/>
    </row>
    <row r="622" ht="12.0" customHeight="1">
      <c r="C622" s="134"/>
      <c r="D622" s="134"/>
      <c r="F622" s="134"/>
      <c r="G622" s="119"/>
      <c r="I622" s="119"/>
    </row>
    <row r="623" ht="12.0" customHeight="1">
      <c r="C623" s="134"/>
      <c r="D623" s="134"/>
      <c r="F623" s="134"/>
      <c r="G623" s="119"/>
      <c r="I623" s="119"/>
    </row>
    <row r="624" ht="12.0" customHeight="1">
      <c r="C624" s="134"/>
      <c r="D624" s="134"/>
      <c r="F624" s="134"/>
      <c r="G624" s="119"/>
      <c r="I624" s="119"/>
    </row>
    <row r="625" ht="12.0" customHeight="1">
      <c r="C625" s="134"/>
      <c r="D625" s="134"/>
      <c r="F625" s="134"/>
      <c r="G625" s="119"/>
      <c r="I625" s="119"/>
    </row>
    <row r="626" ht="12.0" customHeight="1">
      <c r="C626" s="134"/>
      <c r="D626" s="134"/>
      <c r="F626" s="134"/>
      <c r="G626" s="119"/>
      <c r="I626" s="119"/>
    </row>
    <row r="627" ht="12.0" customHeight="1">
      <c r="C627" s="134"/>
      <c r="D627" s="134"/>
      <c r="F627" s="134"/>
      <c r="G627" s="119"/>
      <c r="I627" s="119"/>
    </row>
    <row r="628" ht="12.0" customHeight="1">
      <c r="C628" s="134"/>
      <c r="D628" s="134"/>
      <c r="F628" s="134"/>
      <c r="G628" s="119"/>
      <c r="I628" s="119"/>
    </row>
    <row r="629" ht="12.0" customHeight="1">
      <c r="C629" s="134"/>
      <c r="D629" s="134"/>
      <c r="F629" s="134"/>
      <c r="G629" s="119"/>
      <c r="I629" s="119"/>
    </row>
    <row r="630" ht="12.0" customHeight="1">
      <c r="C630" s="134"/>
      <c r="D630" s="134"/>
      <c r="F630" s="134"/>
      <c r="G630" s="119"/>
      <c r="I630" s="119"/>
    </row>
    <row r="631" ht="12.0" customHeight="1">
      <c r="C631" s="134"/>
      <c r="D631" s="134"/>
      <c r="F631" s="134"/>
      <c r="G631" s="119"/>
      <c r="I631" s="119"/>
    </row>
    <row r="632" ht="12.0" customHeight="1">
      <c r="C632" s="134"/>
      <c r="D632" s="134"/>
      <c r="F632" s="134"/>
      <c r="G632" s="119"/>
      <c r="I632" s="119"/>
    </row>
    <row r="633" ht="12.0" customHeight="1">
      <c r="C633" s="134"/>
      <c r="D633" s="134"/>
      <c r="F633" s="134"/>
      <c r="G633" s="119"/>
      <c r="I633" s="119"/>
    </row>
    <row r="634" ht="12.0" customHeight="1">
      <c r="C634" s="134"/>
      <c r="D634" s="134"/>
      <c r="F634" s="134"/>
      <c r="G634" s="119"/>
      <c r="I634" s="119"/>
    </row>
    <row r="635" ht="12.0" customHeight="1">
      <c r="C635" s="134"/>
      <c r="D635" s="134"/>
      <c r="F635" s="134"/>
      <c r="G635" s="119"/>
      <c r="I635" s="119"/>
    </row>
    <row r="636" ht="12.0" customHeight="1">
      <c r="C636" s="134"/>
      <c r="D636" s="134"/>
      <c r="F636" s="134"/>
      <c r="G636" s="119"/>
      <c r="I636" s="119"/>
    </row>
    <row r="637" ht="12.0" customHeight="1">
      <c r="C637" s="134"/>
      <c r="D637" s="134"/>
      <c r="F637" s="134"/>
      <c r="G637" s="119"/>
      <c r="I637" s="119"/>
    </row>
    <row r="638" ht="12.0" customHeight="1">
      <c r="C638" s="134"/>
      <c r="D638" s="134"/>
      <c r="F638" s="134"/>
      <c r="G638" s="119"/>
      <c r="I638" s="119"/>
    </row>
    <row r="639" ht="12.0" customHeight="1">
      <c r="C639" s="134"/>
      <c r="D639" s="134"/>
      <c r="F639" s="134"/>
      <c r="G639" s="119"/>
      <c r="I639" s="119"/>
    </row>
    <row r="640" ht="12.0" customHeight="1">
      <c r="C640" s="134"/>
      <c r="D640" s="134"/>
      <c r="F640" s="134"/>
      <c r="G640" s="119"/>
      <c r="I640" s="119"/>
    </row>
    <row r="641" ht="12.0" customHeight="1">
      <c r="C641" s="134"/>
      <c r="D641" s="134"/>
      <c r="F641" s="134"/>
      <c r="G641" s="119"/>
      <c r="I641" s="119"/>
    </row>
    <row r="642" ht="12.0" customHeight="1">
      <c r="C642" s="134"/>
      <c r="D642" s="134"/>
      <c r="F642" s="134"/>
      <c r="G642" s="119"/>
      <c r="I642" s="119"/>
    </row>
    <row r="643" ht="12.0" customHeight="1">
      <c r="C643" s="134"/>
      <c r="D643" s="134"/>
      <c r="F643" s="134"/>
      <c r="G643" s="119"/>
      <c r="I643" s="119"/>
    </row>
    <row r="644" ht="12.0" customHeight="1">
      <c r="C644" s="134"/>
      <c r="D644" s="134"/>
      <c r="F644" s="134"/>
      <c r="G644" s="119"/>
      <c r="I644" s="119"/>
    </row>
    <row r="645" ht="12.0" customHeight="1">
      <c r="C645" s="134"/>
      <c r="D645" s="134"/>
      <c r="F645" s="134"/>
      <c r="G645" s="119"/>
      <c r="I645" s="119"/>
    </row>
    <row r="646" ht="12.0" customHeight="1">
      <c r="C646" s="134"/>
      <c r="D646" s="134"/>
      <c r="F646" s="134"/>
      <c r="G646" s="119"/>
      <c r="I646" s="119"/>
    </row>
    <row r="647" ht="12.0" customHeight="1">
      <c r="C647" s="134"/>
      <c r="D647" s="134"/>
      <c r="F647" s="134"/>
      <c r="G647" s="119"/>
      <c r="I647" s="119"/>
    </row>
    <row r="648" ht="12.0" customHeight="1">
      <c r="C648" s="134"/>
      <c r="D648" s="134"/>
      <c r="F648" s="134"/>
      <c r="G648" s="119"/>
      <c r="I648" s="119"/>
    </row>
    <row r="649" ht="12.0" customHeight="1">
      <c r="C649" s="134"/>
      <c r="D649" s="134"/>
      <c r="F649" s="134"/>
      <c r="G649" s="119"/>
      <c r="I649" s="119"/>
    </row>
    <row r="650" ht="12.0" customHeight="1">
      <c r="C650" s="134"/>
      <c r="D650" s="134"/>
      <c r="F650" s="134"/>
      <c r="G650" s="119"/>
      <c r="I650" s="119"/>
    </row>
    <row r="651" ht="12.0" customHeight="1">
      <c r="C651" s="134"/>
      <c r="D651" s="134"/>
      <c r="F651" s="134"/>
      <c r="G651" s="119"/>
      <c r="I651" s="119"/>
    </row>
    <row r="652" ht="12.0" customHeight="1">
      <c r="C652" s="134"/>
      <c r="D652" s="134"/>
      <c r="F652" s="134"/>
      <c r="G652" s="119"/>
      <c r="I652" s="119"/>
    </row>
    <row r="653" ht="12.0" customHeight="1">
      <c r="C653" s="134"/>
      <c r="D653" s="134"/>
      <c r="F653" s="134"/>
      <c r="G653" s="119"/>
      <c r="I653" s="119"/>
    </row>
    <row r="654" ht="12.0" customHeight="1">
      <c r="C654" s="134"/>
      <c r="D654" s="134"/>
      <c r="F654" s="134"/>
      <c r="G654" s="119"/>
      <c r="I654" s="119"/>
    </row>
    <row r="655" ht="12.0" customHeight="1">
      <c r="C655" s="134"/>
      <c r="D655" s="134"/>
      <c r="F655" s="134"/>
      <c r="G655" s="119"/>
      <c r="I655" s="119"/>
    </row>
    <row r="656" ht="12.0" customHeight="1">
      <c r="C656" s="134"/>
      <c r="D656" s="134"/>
      <c r="F656" s="134"/>
      <c r="G656" s="119"/>
      <c r="I656" s="119"/>
    </row>
    <row r="657" ht="12.0" customHeight="1">
      <c r="C657" s="134"/>
      <c r="D657" s="134"/>
      <c r="F657" s="134"/>
      <c r="G657" s="119"/>
      <c r="I657" s="119"/>
    </row>
    <row r="658" ht="12.0" customHeight="1">
      <c r="C658" s="134"/>
      <c r="D658" s="134"/>
      <c r="F658" s="134"/>
      <c r="G658" s="119"/>
      <c r="I658" s="119"/>
    </row>
    <row r="659" ht="12.0" customHeight="1">
      <c r="C659" s="134"/>
      <c r="D659" s="134"/>
      <c r="F659" s="134"/>
      <c r="G659" s="119"/>
      <c r="I659" s="119"/>
    </row>
    <row r="660" ht="12.0" customHeight="1">
      <c r="C660" s="134"/>
      <c r="D660" s="134"/>
      <c r="F660" s="134"/>
      <c r="G660" s="119"/>
      <c r="I660" s="119"/>
    </row>
    <row r="661" ht="12.0" customHeight="1">
      <c r="C661" s="134"/>
      <c r="D661" s="134"/>
      <c r="F661" s="134"/>
      <c r="G661" s="119"/>
      <c r="I661" s="119"/>
    </row>
    <row r="662" ht="12.0" customHeight="1">
      <c r="C662" s="134"/>
      <c r="D662" s="134"/>
      <c r="F662" s="134"/>
      <c r="G662" s="119"/>
      <c r="I662" s="119"/>
    </row>
    <row r="663" ht="12.0" customHeight="1">
      <c r="C663" s="134"/>
      <c r="D663" s="134"/>
      <c r="F663" s="134"/>
      <c r="G663" s="119"/>
      <c r="I663" s="119"/>
    </row>
    <row r="664" ht="12.0" customHeight="1">
      <c r="C664" s="134"/>
      <c r="D664" s="134"/>
      <c r="F664" s="134"/>
      <c r="G664" s="119"/>
      <c r="I664" s="119"/>
    </row>
    <row r="665" ht="12.0" customHeight="1">
      <c r="C665" s="134"/>
      <c r="D665" s="134"/>
      <c r="F665" s="134"/>
      <c r="G665" s="119"/>
      <c r="I665" s="119"/>
    </row>
    <row r="666" ht="12.0" customHeight="1">
      <c r="C666" s="134"/>
      <c r="D666" s="134"/>
      <c r="F666" s="134"/>
      <c r="G666" s="119"/>
      <c r="I666" s="119"/>
    </row>
    <row r="667" ht="12.0" customHeight="1">
      <c r="C667" s="134"/>
      <c r="D667" s="134"/>
      <c r="F667" s="134"/>
      <c r="G667" s="119"/>
      <c r="I667" s="119"/>
    </row>
    <row r="668" ht="12.0" customHeight="1">
      <c r="C668" s="134"/>
      <c r="D668" s="134"/>
      <c r="F668" s="134"/>
      <c r="G668" s="119"/>
      <c r="I668" s="119"/>
    </row>
    <row r="669" ht="12.0" customHeight="1">
      <c r="C669" s="134"/>
      <c r="D669" s="134"/>
      <c r="F669" s="134"/>
      <c r="G669" s="119"/>
      <c r="I669" s="119"/>
    </row>
    <row r="670" ht="12.0" customHeight="1">
      <c r="C670" s="134"/>
      <c r="D670" s="134"/>
      <c r="F670" s="134"/>
      <c r="G670" s="119"/>
      <c r="I670" s="119"/>
    </row>
    <row r="671" ht="12.0" customHeight="1">
      <c r="C671" s="134"/>
      <c r="D671" s="134"/>
      <c r="F671" s="134"/>
      <c r="G671" s="119"/>
      <c r="I671" s="119"/>
    </row>
    <row r="672" ht="12.0" customHeight="1">
      <c r="C672" s="134"/>
      <c r="D672" s="134"/>
      <c r="F672" s="134"/>
      <c r="G672" s="119"/>
      <c r="I672" s="119"/>
    </row>
    <row r="673" ht="12.0" customHeight="1">
      <c r="C673" s="134"/>
      <c r="D673" s="134"/>
      <c r="F673" s="134"/>
      <c r="G673" s="119"/>
      <c r="I673" s="119"/>
    </row>
    <row r="674" ht="12.0" customHeight="1">
      <c r="C674" s="134"/>
      <c r="D674" s="134"/>
      <c r="F674" s="134"/>
      <c r="G674" s="119"/>
      <c r="I674" s="119"/>
    </row>
    <row r="675" ht="12.0" customHeight="1">
      <c r="C675" s="134"/>
      <c r="D675" s="134"/>
      <c r="F675" s="134"/>
      <c r="G675" s="119"/>
      <c r="I675" s="119"/>
    </row>
    <row r="676" ht="12.0" customHeight="1">
      <c r="C676" s="134"/>
      <c r="D676" s="134"/>
      <c r="F676" s="134"/>
      <c r="G676" s="119"/>
      <c r="I676" s="119"/>
    </row>
    <row r="677" ht="12.0" customHeight="1">
      <c r="C677" s="134"/>
      <c r="D677" s="134"/>
      <c r="F677" s="134"/>
      <c r="G677" s="119"/>
      <c r="I677" s="119"/>
    </row>
    <row r="678" ht="12.0" customHeight="1">
      <c r="C678" s="134"/>
      <c r="D678" s="134"/>
      <c r="F678" s="134"/>
      <c r="G678" s="119"/>
      <c r="I678" s="119"/>
    </row>
    <row r="679" ht="12.0" customHeight="1">
      <c r="C679" s="134"/>
      <c r="D679" s="134"/>
      <c r="F679" s="134"/>
      <c r="G679" s="119"/>
      <c r="I679" s="119"/>
    </row>
    <row r="680" ht="12.0" customHeight="1">
      <c r="C680" s="134"/>
      <c r="D680" s="134"/>
      <c r="F680" s="134"/>
      <c r="G680" s="119"/>
      <c r="I680" s="119"/>
    </row>
    <row r="681" ht="12.0" customHeight="1">
      <c r="C681" s="134"/>
      <c r="D681" s="134"/>
      <c r="F681" s="134"/>
      <c r="G681" s="119"/>
      <c r="I681" s="119"/>
    </row>
    <row r="682" ht="12.0" customHeight="1">
      <c r="C682" s="134"/>
      <c r="D682" s="134"/>
      <c r="F682" s="134"/>
      <c r="G682" s="119"/>
      <c r="I682" s="119"/>
    </row>
    <row r="683" ht="12.0" customHeight="1">
      <c r="C683" s="134"/>
      <c r="D683" s="134"/>
      <c r="F683" s="134"/>
      <c r="G683" s="119"/>
      <c r="I683" s="119"/>
    </row>
    <row r="684" ht="12.0" customHeight="1">
      <c r="C684" s="134"/>
      <c r="D684" s="134"/>
      <c r="F684" s="134"/>
      <c r="G684" s="119"/>
      <c r="I684" s="119"/>
    </row>
    <row r="685" ht="12.0" customHeight="1">
      <c r="C685" s="134"/>
      <c r="D685" s="134"/>
      <c r="F685" s="134"/>
      <c r="G685" s="119"/>
      <c r="I685" s="119"/>
    </row>
    <row r="686" ht="12.0" customHeight="1">
      <c r="C686" s="134"/>
      <c r="D686" s="134"/>
      <c r="F686" s="134"/>
      <c r="G686" s="119"/>
      <c r="I686" s="119"/>
    </row>
    <row r="687" ht="12.0" customHeight="1">
      <c r="C687" s="134"/>
      <c r="D687" s="134"/>
      <c r="F687" s="134"/>
      <c r="G687" s="119"/>
      <c r="I687" s="119"/>
    </row>
    <row r="688" ht="12.0" customHeight="1">
      <c r="C688" s="134"/>
      <c r="D688" s="134"/>
      <c r="F688" s="134"/>
      <c r="G688" s="119"/>
      <c r="I688" s="119"/>
    </row>
    <row r="689" ht="12.0" customHeight="1">
      <c r="C689" s="134"/>
      <c r="D689" s="134"/>
      <c r="F689" s="134"/>
      <c r="G689" s="119"/>
      <c r="I689" s="119"/>
    </row>
    <row r="690" ht="12.0" customHeight="1">
      <c r="C690" s="134"/>
      <c r="D690" s="134"/>
      <c r="F690" s="134"/>
      <c r="G690" s="119"/>
      <c r="I690" s="119"/>
    </row>
    <row r="691" ht="12.0" customHeight="1">
      <c r="C691" s="134"/>
      <c r="D691" s="134"/>
      <c r="F691" s="134"/>
      <c r="G691" s="119"/>
      <c r="I691" s="119"/>
    </row>
    <row r="692" ht="12.0" customHeight="1">
      <c r="C692" s="134"/>
      <c r="D692" s="134"/>
      <c r="F692" s="134"/>
      <c r="G692" s="119"/>
      <c r="I692" s="119"/>
    </row>
    <row r="693" ht="12.0" customHeight="1">
      <c r="C693" s="134"/>
      <c r="D693" s="134"/>
      <c r="F693" s="134"/>
      <c r="G693" s="119"/>
      <c r="I693" s="119"/>
    </row>
    <row r="694" ht="12.0" customHeight="1">
      <c r="C694" s="134"/>
      <c r="D694" s="134"/>
      <c r="F694" s="134"/>
      <c r="G694" s="119"/>
      <c r="I694" s="119"/>
    </row>
    <row r="695" ht="12.0" customHeight="1">
      <c r="C695" s="134"/>
      <c r="D695" s="134"/>
      <c r="F695" s="134"/>
      <c r="G695" s="119"/>
      <c r="I695" s="119"/>
    </row>
    <row r="696" ht="12.0" customHeight="1">
      <c r="C696" s="134"/>
      <c r="D696" s="134"/>
      <c r="F696" s="134"/>
      <c r="G696" s="119"/>
      <c r="I696" s="119"/>
    </row>
    <row r="697" ht="12.0" customHeight="1">
      <c r="C697" s="134"/>
      <c r="D697" s="134"/>
      <c r="F697" s="134"/>
      <c r="G697" s="119"/>
      <c r="I697" s="119"/>
    </row>
    <row r="698" ht="12.0" customHeight="1">
      <c r="C698" s="134"/>
      <c r="D698" s="134"/>
      <c r="F698" s="134"/>
      <c r="G698" s="119"/>
      <c r="I698" s="119"/>
    </row>
    <row r="699" ht="12.0" customHeight="1">
      <c r="C699" s="134"/>
      <c r="D699" s="134"/>
      <c r="F699" s="134"/>
      <c r="G699" s="119"/>
      <c r="I699" s="119"/>
    </row>
    <row r="700" ht="12.0" customHeight="1">
      <c r="C700" s="134"/>
      <c r="D700" s="134"/>
      <c r="F700" s="134"/>
      <c r="G700" s="119"/>
      <c r="I700" s="119"/>
    </row>
    <row r="701" ht="12.0" customHeight="1">
      <c r="C701" s="134"/>
      <c r="D701" s="134"/>
      <c r="F701" s="134"/>
      <c r="G701" s="119"/>
      <c r="I701" s="119"/>
    </row>
    <row r="702" ht="12.0" customHeight="1">
      <c r="C702" s="134"/>
      <c r="D702" s="134"/>
      <c r="F702" s="134"/>
      <c r="G702" s="119"/>
      <c r="I702" s="119"/>
    </row>
    <row r="703" ht="12.0" customHeight="1">
      <c r="C703" s="134"/>
      <c r="D703" s="134"/>
      <c r="F703" s="134"/>
      <c r="G703" s="119"/>
      <c r="I703" s="119"/>
    </row>
    <row r="704" ht="12.0" customHeight="1">
      <c r="C704" s="134"/>
      <c r="D704" s="134"/>
      <c r="F704" s="134"/>
      <c r="G704" s="119"/>
      <c r="I704" s="119"/>
    </row>
    <row r="705" ht="12.0" customHeight="1">
      <c r="C705" s="134"/>
      <c r="D705" s="134"/>
      <c r="F705" s="134"/>
      <c r="G705" s="119"/>
      <c r="I705" s="119"/>
    </row>
    <row r="706" ht="12.0" customHeight="1">
      <c r="C706" s="134"/>
      <c r="D706" s="134"/>
      <c r="F706" s="134"/>
      <c r="G706" s="119"/>
      <c r="I706" s="119"/>
    </row>
    <row r="707" ht="12.0" customHeight="1">
      <c r="C707" s="134"/>
      <c r="D707" s="134"/>
      <c r="F707" s="134"/>
      <c r="G707" s="119"/>
      <c r="I707" s="119"/>
    </row>
    <row r="708" ht="12.0" customHeight="1">
      <c r="C708" s="134"/>
      <c r="D708" s="134"/>
      <c r="F708" s="134"/>
      <c r="G708" s="119"/>
      <c r="I708" s="119"/>
    </row>
    <row r="709" ht="12.0" customHeight="1">
      <c r="C709" s="134"/>
      <c r="D709" s="134"/>
      <c r="F709" s="134"/>
      <c r="G709" s="119"/>
      <c r="I709" s="119"/>
    </row>
    <row r="710" ht="12.0" customHeight="1">
      <c r="C710" s="134"/>
      <c r="D710" s="134"/>
      <c r="F710" s="134"/>
      <c r="G710" s="119"/>
      <c r="I710" s="119"/>
    </row>
    <row r="711" ht="12.0" customHeight="1">
      <c r="C711" s="134"/>
      <c r="D711" s="134"/>
      <c r="F711" s="134"/>
      <c r="G711" s="119"/>
      <c r="I711" s="119"/>
    </row>
    <row r="712" ht="12.0" customHeight="1">
      <c r="C712" s="134"/>
      <c r="D712" s="134"/>
      <c r="F712" s="134"/>
      <c r="G712" s="119"/>
      <c r="I712" s="119"/>
    </row>
    <row r="713" ht="12.0" customHeight="1">
      <c r="C713" s="134"/>
      <c r="D713" s="134"/>
      <c r="F713" s="134"/>
      <c r="G713" s="119"/>
      <c r="I713" s="119"/>
    </row>
    <row r="714" ht="12.0" customHeight="1">
      <c r="C714" s="134"/>
      <c r="D714" s="134"/>
      <c r="F714" s="134"/>
      <c r="G714" s="119"/>
      <c r="I714" s="119"/>
    </row>
    <row r="715" ht="12.0" customHeight="1">
      <c r="C715" s="134"/>
      <c r="D715" s="134"/>
      <c r="F715" s="134"/>
      <c r="G715" s="119"/>
      <c r="I715" s="119"/>
    </row>
    <row r="716" ht="12.0" customHeight="1">
      <c r="C716" s="134"/>
      <c r="D716" s="134"/>
      <c r="F716" s="134"/>
      <c r="G716" s="119"/>
      <c r="I716" s="119"/>
    </row>
    <row r="717" ht="12.0" customHeight="1">
      <c r="C717" s="134"/>
      <c r="D717" s="134"/>
      <c r="F717" s="134"/>
      <c r="G717" s="119"/>
      <c r="I717" s="119"/>
    </row>
    <row r="718" ht="12.0" customHeight="1">
      <c r="C718" s="134"/>
      <c r="D718" s="134"/>
      <c r="F718" s="134"/>
      <c r="G718" s="119"/>
      <c r="I718" s="119"/>
    </row>
    <row r="719" ht="12.0" customHeight="1">
      <c r="C719" s="134"/>
      <c r="D719" s="134"/>
      <c r="F719" s="134"/>
      <c r="G719" s="119"/>
      <c r="I719" s="119"/>
    </row>
    <row r="720" ht="12.0" customHeight="1">
      <c r="C720" s="134"/>
      <c r="D720" s="134"/>
      <c r="F720" s="134"/>
      <c r="G720" s="119"/>
      <c r="I720" s="119"/>
    </row>
    <row r="721" ht="12.0" customHeight="1">
      <c r="C721" s="134"/>
      <c r="D721" s="134"/>
      <c r="F721" s="134"/>
      <c r="G721" s="119"/>
      <c r="I721" s="119"/>
    </row>
    <row r="722" ht="12.0" customHeight="1">
      <c r="C722" s="134"/>
      <c r="D722" s="134"/>
      <c r="F722" s="134"/>
      <c r="G722" s="119"/>
      <c r="I722" s="119"/>
    </row>
    <row r="723" ht="12.0" customHeight="1">
      <c r="C723" s="134"/>
      <c r="D723" s="134"/>
      <c r="F723" s="134"/>
      <c r="G723" s="119"/>
      <c r="I723" s="119"/>
    </row>
    <row r="724" ht="12.0" customHeight="1">
      <c r="C724" s="134"/>
      <c r="D724" s="134"/>
      <c r="F724" s="134"/>
      <c r="G724" s="119"/>
      <c r="I724" s="119"/>
    </row>
    <row r="725" ht="12.0" customHeight="1">
      <c r="C725" s="134"/>
      <c r="D725" s="134"/>
      <c r="F725" s="134"/>
      <c r="G725" s="119"/>
      <c r="I725" s="119"/>
    </row>
    <row r="726" ht="12.0" customHeight="1">
      <c r="C726" s="134"/>
      <c r="D726" s="134"/>
      <c r="F726" s="134"/>
      <c r="G726" s="119"/>
      <c r="I726" s="119"/>
    </row>
    <row r="727" ht="12.0" customHeight="1">
      <c r="C727" s="134"/>
      <c r="D727" s="134"/>
      <c r="F727" s="134"/>
      <c r="G727" s="119"/>
      <c r="I727" s="119"/>
    </row>
    <row r="728" ht="12.0" customHeight="1">
      <c r="C728" s="134"/>
      <c r="D728" s="134"/>
      <c r="F728" s="134"/>
      <c r="G728" s="119"/>
      <c r="I728" s="119"/>
    </row>
    <row r="729" ht="12.0" customHeight="1">
      <c r="C729" s="134"/>
      <c r="D729" s="134"/>
      <c r="F729" s="134"/>
      <c r="G729" s="119"/>
      <c r="I729" s="119"/>
    </row>
    <row r="730" ht="12.0" customHeight="1">
      <c r="C730" s="134"/>
      <c r="D730" s="134"/>
      <c r="F730" s="134"/>
      <c r="G730" s="119"/>
      <c r="I730" s="119"/>
    </row>
    <row r="731" ht="12.0" customHeight="1">
      <c r="C731" s="134"/>
      <c r="D731" s="134"/>
      <c r="F731" s="134"/>
      <c r="G731" s="119"/>
      <c r="I731" s="119"/>
    </row>
    <row r="732" ht="12.0" customHeight="1">
      <c r="C732" s="134"/>
      <c r="D732" s="134"/>
      <c r="F732" s="134"/>
      <c r="G732" s="119"/>
      <c r="I732" s="119"/>
    </row>
    <row r="733" ht="12.0" customHeight="1">
      <c r="C733" s="134"/>
      <c r="D733" s="134"/>
      <c r="F733" s="134"/>
      <c r="G733" s="119"/>
      <c r="I733" s="119"/>
    </row>
    <row r="734" ht="12.0" customHeight="1">
      <c r="C734" s="134"/>
      <c r="D734" s="134"/>
      <c r="F734" s="134"/>
      <c r="G734" s="119"/>
      <c r="I734" s="119"/>
    </row>
    <row r="735" ht="12.0" customHeight="1">
      <c r="C735" s="134"/>
      <c r="D735" s="134"/>
      <c r="F735" s="134"/>
      <c r="G735" s="119"/>
      <c r="I735" s="119"/>
    </row>
    <row r="736" ht="12.0" customHeight="1">
      <c r="C736" s="134"/>
      <c r="D736" s="134"/>
      <c r="F736" s="134"/>
      <c r="G736" s="119"/>
      <c r="I736" s="119"/>
    </row>
    <row r="737" ht="12.0" customHeight="1">
      <c r="C737" s="134"/>
      <c r="D737" s="134"/>
      <c r="F737" s="134"/>
      <c r="G737" s="119"/>
      <c r="I737" s="119"/>
    </row>
    <row r="738" ht="12.0" customHeight="1">
      <c r="C738" s="134"/>
      <c r="D738" s="134"/>
      <c r="F738" s="134"/>
      <c r="G738" s="119"/>
      <c r="I738" s="119"/>
    </row>
    <row r="739" ht="12.0" customHeight="1">
      <c r="C739" s="134"/>
      <c r="D739" s="134"/>
      <c r="F739" s="134"/>
      <c r="G739" s="119"/>
      <c r="I739" s="119"/>
    </row>
    <row r="740" ht="12.0" customHeight="1">
      <c r="C740" s="134"/>
      <c r="D740" s="134"/>
      <c r="F740" s="134"/>
      <c r="G740" s="119"/>
      <c r="I740" s="119"/>
    </row>
    <row r="741" ht="12.0" customHeight="1">
      <c r="C741" s="134"/>
      <c r="D741" s="134"/>
      <c r="F741" s="134"/>
      <c r="G741" s="119"/>
      <c r="I741" s="119"/>
    </row>
    <row r="742" ht="12.0" customHeight="1">
      <c r="C742" s="134"/>
      <c r="D742" s="134"/>
      <c r="F742" s="134"/>
      <c r="G742" s="119"/>
      <c r="I742" s="119"/>
    </row>
    <row r="743" ht="12.0" customHeight="1">
      <c r="C743" s="134"/>
      <c r="D743" s="134"/>
      <c r="F743" s="134"/>
      <c r="G743" s="119"/>
      <c r="I743" s="119"/>
    </row>
    <row r="744" ht="12.0" customHeight="1">
      <c r="C744" s="134"/>
      <c r="D744" s="134"/>
      <c r="F744" s="134"/>
      <c r="G744" s="119"/>
      <c r="I744" s="119"/>
    </row>
    <row r="745" ht="12.0" customHeight="1">
      <c r="C745" s="134"/>
      <c r="D745" s="134"/>
      <c r="F745" s="134"/>
      <c r="G745" s="119"/>
      <c r="I745" s="119"/>
    </row>
    <row r="746" ht="12.0" customHeight="1">
      <c r="C746" s="134"/>
      <c r="D746" s="134"/>
      <c r="F746" s="134"/>
      <c r="G746" s="119"/>
      <c r="I746" s="119"/>
    </row>
    <row r="747" ht="12.0" customHeight="1">
      <c r="C747" s="134"/>
      <c r="D747" s="134"/>
      <c r="F747" s="134"/>
      <c r="G747" s="119"/>
      <c r="I747" s="119"/>
    </row>
    <row r="748" ht="12.0" customHeight="1">
      <c r="C748" s="134"/>
      <c r="D748" s="134"/>
      <c r="F748" s="134"/>
      <c r="G748" s="119"/>
      <c r="I748" s="119"/>
    </row>
    <row r="749" ht="12.0" customHeight="1">
      <c r="C749" s="134"/>
      <c r="D749" s="134"/>
      <c r="F749" s="134"/>
      <c r="G749" s="119"/>
      <c r="I749" s="119"/>
    </row>
    <row r="750" ht="12.0" customHeight="1">
      <c r="C750" s="134"/>
      <c r="D750" s="134"/>
      <c r="F750" s="134"/>
      <c r="G750" s="119"/>
      <c r="I750" s="119"/>
    </row>
    <row r="751" ht="12.0" customHeight="1">
      <c r="C751" s="134"/>
      <c r="D751" s="134"/>
      <c r="F751" s="134"/>
      <c r="G751" s="119"/>
      <c r="I751" s="119"/>
    </row>
    <row r="752" ht="12.0" customHeight="1">
      <c r="C752" s="134"/>
      <c r="D752" s="134"/>
      <c r="F752" s="134"/>
      <c r="G752" s="119"/>
      <c r="I752" s="119"/>
    </row>
    <row r="753" ht="12.0" customHeight="1">
      <c r="C753" s="134"/>
      <c r="D753" s="134"/>
      <c r="F753" s="134"/>
      <c r="G753" s="119"/>
      <c r="I753" s="119"/>
    </row>
    <row r="754" ht="12.0" customHeight="1">
      <c r="C754" s="134"/>
      <c r="D754" s="134"/>
      <c r="F754" s="134"/>
      <c r="G754" s="119"/>
      <c r="I754" s="119"/>
    </row>
    <row r="755" ht="12.0" customHeight="1">
      <c r="C755" s="134"/>
      <c r="D755" s="134"/>
      <c r="F755" s="134"/>
      <c r="G755" s="119"/>
      <c r="I755" s="119"/>
    </row>
    <row r="756" ht="12.0" customHeight="1">
      <c r="C756" s="134"/>
      <c r="D756" s="134"/>
      <c r="F756" s="134"/>
      <c r="G756" s="119"/>
      <c r="I756" s="119"/>
    </row>
    <row r="757" ht="12.0" customHeight="1">
      <c r="C757" s="134"/>
      <c r="D757" s="134"/>
      <c r="F757" s="134"/>
      <c r="G757" s="119"/>
      <c r="I757" s="119"/>
    </row>
    <row r="758" ht="12.0" customHeight="1">
      <c r="C758" s="134"/>
      <c r="D758" s="134"/>
      <c r="F758" s="134"/>
      <c r="G758" s="119"/>
      <c r="I758" s="119"/>
    </row>
    <row r="759" ht="12.0" customHeight="1">
      <c r="C759" s="134"/>
      <c r="D759" s="134"/>
      <c r="F759" s="134"/>
      <c r="G759" s="119"/>
      <c r="I759" s="119"/>
    </row>
    <row r="760" ht="12.0" customHeight="1">
      <c r="C760" s="134"/>
      <c r="D760" s="134"/>
      <c r="F760" s="134"/>
      <c r="G760" s="119"/>
      <c r="I760" s="119"/>
    </row>
    <row r="761" ht="12.0" customHeight="1">
      <c r="C761" s="134"/>
      <c r="D761" s="134"/>
      <c r="F761" s="134"/>
      <c r="G761" s="119"/>
      <c r="I761" s="119"/>
    </row>
    <row r="762" ht="12.0" customHeight="1">
      <c r="C762" s="134"/>
      <c r="D762" s="134"/>
      <c r="F762" s="134"/>
      <c r="G762" s="119"/>
      <c r="I762" s="119"/>
    </row>
    <row r="763" ht="12.0" customHeight="1">
      <c r="C763" s="134"/>
      <c r="D763" s="134"/>
      <c r="F763" s="134"/>
      <c r="G763" s="119"/>
      <c r="I763" s="119"/>
    </row>
    <row r="764" ht="12.0" customHeight="1">
      <c r="C764" s="134"/>
      <c r="D764" s="134"/>
      <c r="F764" s="134"/>
      <c r="G764" s="119"/>
      <c r="I764" s="119"/>
    </row>
    <row r="765" ht="12.0" customHeight="1">
      <c r="C765" s="134"/>
      <c r="D765" s="134"/>
      <c r="F765" s="134"/>
      <c r="G765" s="119"/>
      <c r="I765" s="119"/>
    </row>
    <row r="766" ht="12.0" customHeight="1">
      <c r="C766" s="134"/>
      <c r="D766" s="134"/>
      <c r="F766" s="134"/>
      <c r="G766" s="119"/>
      <c r="I766" s="119"/>
    </row>
    <row r="767" ht="12.0" customHeight="1">
      <c r="C767" s="134"/>
      <c r="D767" s="134"/>
      <c r="F767" s="134"/>
      <c r="G767" s="119"/>
      <c r="I767" s="119"/>
    </row>
    <row r="768" ht="12.0" customHeight="1">
      <c r="C768" s="134"/>
      <c r="D768" s="134"/>
      <c r="F768" s="134"/>
      <c r="G768" s="119"/>
      <c r="I768" s="119"/>
    </row>
    <row r="769" ht="12.0" customHeight="1">
      <c r="C769" s="134"/>
      <c r="D769" s="134"/>
      <c r="F769" s="134"/>
      <c r="G769" s="119"/>
      <c r="I769" s="119"/>
    </row>
    <row r="770" ht="12.0" customHeight="1">
      <c r="C770" s="134"/>
      <c r="D770" s="134"/>
      <c r="F770" s="134"/>
      <c r="G770" s="119"/>
      <c r="I770" s="119"/>
    </row>
    <row r="771" ht="12.0" customHeight="1">
      <c r="C771" s="134"/>
      <c r="D771" s="134"/>
      <c r="F771" s="134"/>
      <c r="G771" s="119"/>
      <c r="I771" s="119"/>
    </row>
    <row r="772" ht="12.0" customHeight="1">
      <c r="C772" s="134"/>
      <c r="D772" s="134"/>
      <c r="F772" s="134"/>
      <c r="G772" s="119"/>
      <c r="I772" s="119"/>
    </row>
    <row r="773" ht="12.0" customHeight="1">
      <c r="C773" s="134"/>
      <c r="D773" s="134"/>
      <c r="F773" s="134"/>
      <c r="G773" s="119"/>
      <c r="I773" s="119"/>
    </row>
    <row r="774" ht="12.0" customHeight="1">
      <c r="C774" s="134"/>
      <c r="D774" s="134"/>
      <c r="F774" s="134"/>
      <c r="G774" s="119"/>
      <c r="I774" s="119"/>
    </row>
    <row r="775" ht="12.0" customHeight="1">
      <c r="C775" s="134"/>
      <c r="D775" s="134"/>
      <c r="F775" s="134"/>
      <c r="G775" s="119"/>
      <c r="I775" s="119"/>
    </row>
    <row r="776" ht="12.0" customHeight="1">
      <c r="C776" s="134"/>
      <c r="D776" s="134"/>
      <c r="F776" s="134"/>
      <c r="G776" s="119"/>
      <c r="I776" s="119"/>
    </row>
    <row r="777" ht="12.0" customHeight="1">
      <c r="C777" s="134"/>
      <c r="D777" s="134"/>
      <c r="F777" s="134"/>
      <c r="G777" s="119"/>
      <c r="I777" s="119"/>
    </row>
    <row r="778" ht="12.0" customHeight="1">
      <c r="C778" s="134"/>
      <c r="D778" s="134"/>
      <c r="F778" s="134"/>
      <c r="G778" s="119"/>
      <c r="I778" s="119"/>
    </row>
    <row r="779" ht="12.0" customHeight="1">
      <c r="C779" s="134"/>
      <c r="D779" s="134"/>
      <c r="F779" s="134"/>
      <c r="G779" s="119"/>
      <c r="I779" s="119"/>
    </row>
    <row r="780" ht="12.0" customHeight="1">
      <c r="C780" s="134"/>
      <c r="D780" s="134"/>
      <c r="F780" s="134"/>
      <c r="G780" s="119"/>
      <c r="I780" s="119"/>
    </row>
    <row r="781" ht="12.0" customHeight="1">
      <c r="C781" s="134"/>
      <c r="D781" s="134"/>
      <c r="F781" s="134"/>
      <c r="G781" s="119"/>
      <c r="I781" s="119"/>
    </row>
    <row r="782" ht="12.0" customHeight="1">
      <c r="C782" s="134"/>
      <c r="D782" s="134"/>
      <c r="F782" s="134"/>
      <c r="G782" s="119"/>
      <c r="I782" s="119"/>
    </row>
    <row r="783" ht="12.0" customHeight="1">
      <c r="C783" s="134"/>
      <c r="D783" s="134"/>
      <c r="F783" s="134"/>
      <c r="G783" s="119"/>
      <c r="I783" s="119"/>
    </row>
    <row r="784" ht="12.0" customHeight="1">
      <c r="C784" s="134"/>
      <c r="D784" s="134"/>
      <c r="F784" s="134"/>
      <c r="G784" s="119"/>
      <c r="I784" s="119"/>
    </row>
    <row r="785" ht="12.0" customHeight="1">
      <c r="C785" s="134"/>
      <c r="D785" s="134"/>
      <c r="F785" s="134"/>
      <c r="G785" s="119"/>
      <c r="I785" s="119"/>
    </row>
    <row r="786" ht="12.0" customHeight="1">
      <c r="C786" s="134"/>
      <c r="D786" s="134"/>
      <c r="F786" s="134"/>
      <c r="G786" s="119"/>
      <c r="I786" s="119"/>
    </row>
    <row r="787" ht="12.0" customHeight="1">
      <c r="C787" s="134"/>
      <c r="D787" s="134"/>
      <c r="F787" s="134"/>
      <c r="G787" s="119"/>
      <c r="I787" s="119"/>
    </row>
    <row r="788" ht="12.0" customHeight="1">
      <c r="C788" s="134"/>
      <c r="D788" s="134"/>
      <c r="F788" s="134"/>
      <c r="G788" s="119"/>
      <c r="I788" s="119"/>
    </row>
    <row r="789" ht="12.0" customHeight="1">
      <c r="C789" s="134"/>
      <c r="D789" s="134"/>
      <c r="F789" s="134"/>
      <c r="G789" s="119"/>
      <c r="I789" s="119"/>
    </row>
    <row r="790" ht="12.0" customHeight="1">
      <c r="C790" s="134"/>
      <c r="D790" s="134"/>
      <c r="F790" s="134"/>
      <c r="G790" s="119"/>
      <c r="I790" s="119"/>
    </row>
    <row r="791" ht="12.0" customHeight="1">
      <c r="C791" s="134"/>
      <c r="D791" s="134"/>
      <c r="F791" s="134"/>
      <c r="G791" s="119"/>
      <c r="I791" s="119"/>
    </row>
    <row r="792" ht="12.0" customHeight="1">
      <c r="C792" s="134"/>
      <c r="D792" s="134"/>
      <c r="F792" s="134"/>
      <c r="G792" s="119"/>
      <c r="I792" s="119"/>
    </row>
    <row r="793" ht="12.0" customHeight="1">
      <c r="C793" s="134"/>
      <c r="D793" s="134"/>
      <c r="F793" s="134"/>
      <c r="G793" s="119"/>
      <c r="I793" s="119"/>
    </row>
    <row r="794" ht="12.0" customHeight="1">
      <c r="C794" s="134"/>
      <c r="D794" s="134"/>
      <c r="F794" s="134"/>
      <c r="G794" s="119"/>
      <c r="I794" s="119"/>
    </row>
    <row r="795" ht="12.0" customHeight="1">
      <c r="C795" s="134"/>
      <c r="D795" s="134"/>
      <c r="F795" s="134"/>
      <c r="G795" s="119"/>
      <c r="I795" s="119"/>
    </row>
    <row r="796" ht="12.0" customHeight="1">
      <c r="C796" s="134"/>
      <c r="D796" s="134"/>
      <c r="F796" s="134"/>
      <c r="G796" s="119"/>
      <c r="I796" s="119"/>
    </row>
    <row r="797" ht="12.0" customHeight="1">
      <c r="C797" s="134"/>
      <c r="D797" s="134"/>
      <c r="F797" s="134"/>
      <c r="G797" s="119"/>
      <c r="I797" s="119"/>
    </row>
    <row r="798" ht="12.0" customHeight="1">
      <c r="C798" s="134"/>
      <c r="D798" s="134"/>
      <c r="F798" s="134"/>
      <c r="G798" s="119"/>
      <c r="I798" s="119"/>
    </row>
    <row r="799" ht="12.0" customHeight="1">
      <c r="C799" s="134"/>
      <c r="D799" s="134"/>
      <c r="F799" s="134"/>
      <c r="G799" s="119"/>
      <c r="I799" s="119"/>
    </row>
    <row r="800" ht="12.0" customHeight="1">
      <c r="C800" s="134"/>
      <c r="D800" s="134"/>
      <c r="F800" s="134"/>
      <c r="G800" s="119"/>
      <c r="I800" s="119"/>
    </row>
    <row r="801" ht="12.0" customHeight="1">
      <c r="C801" s="134"/>
      <c r="D801" s="134"/>
      <c r="F801" s="134"/>
      <c r="G801" s="119"/>
      <c r="I801" s="119"/>
    </row>
    <row r="802" ht="12.0" customHeight="1">
      <c r="C802" s="134"/>
      <c r="D802" s="134"/>
      <c r="F802" s="134"/>
      <c r="G802" s="119"/>
      <c r="I802" s="119"/>
    </row>
    <row r="803" ht="12.0" customHeight="1">
      <c r="C803" s="134"/>
      <c r="D803" s="134"/>
      <c r="F803" s="134"/>
      <c r="G803" s="119"/>
      <c r="I803" s="119"/>
    </row>
    <row r="804" ht="12.0" customHeight="1">
      <c r="C804" s="134"/>
      <c r="D804" s="134"/>
      <c r="F804" s="134"/>
      <c r="G804" s="119"/>
      <c r="I804" s="119"/>
    </row>
    <row r="805" ht="12.0" customHeight="1">
      <c r="C805" s="134"/>
      <c r="D805" s="134"/>
      <c r="F805" s="134"/>
      <c r="G805" s="119"/>
      <c r="I805" s="119"/>
    </row>
    <row r="806" ht="12.0" customHeight="1">
      <c r="C806" s="134"/>
      <c r="D806" s="134"/>
      <c r="F806" s="134"/>
      <c r="G806" s="119"/>
      <c r="I806" s="119"/>
    </row>
    <row r="807" ht="12.0" customHeight="1">
      <c r="C807" s="134"/>
      <c r="D807" s="134"/>
      <c r="F807" s="134"/>
      <c r="G807" s="119"/>
      <c r="I807" s="119"/>
    </row>
    <row r="808" ht="12.0" customHeight="1">
      <c r="C808" s="134"/>
      <c r="D808" s="134"/>
      <c r="F808" s="134"/>
      <c r="G808" s="119"/>
      <c r="I808" s="119"/>
    </row>
    <row r="809" ht="12.0" customHeight="1">
      <c r="C809" s="134"/>
      <c r="D809" s="134"/>
      <c r="F809" s="134"/>
      <c r="G809" s="119"/>
      <c r="I809" s="119"/>
    </row>
    <row r="810" ht="12.0" customHeight="1">
      <c r="C810" s="134"/>
      <c r="D810" s="134"/>
      <c r="F810" s="134"/>
      <c r="G810" s="119"/>
      <c r="I810" s="119"/>
    </row>
    <row r="811" ht="12.0" customHeight="1">
      <c r="C811" s="134"/>
      <c r="D811" s="134"/>
      <c r="F811" s="134"/>
      <c r="G811" s="119"/>
      <c r="I811" s="119"/>
    </row>
    <row r="812" ht="12.0" customHeight="1">
      <c r="C812" s="134"/>
      <c r="D812" s="134"/>
      <c r="F812" s="134"/>
      <c r="G812" s="119"/>
      <c r="I812" s="119"/>
    </row>
    <row r="813" ht="12.0" customHeight="1">
      <c r="C813" s="134"/>
      <c r="D813" s="134"/>
      <c r="F813" s="134"/>
      <c r="G813" s="119"/>
      <c r="I813" s="119"/>
    </row>
    <row r="814" ht="12.0" customHeight="1">
      <c r="C814" s="134"/>
      <c r="D814" s="134"/>
      <c r="F814" s="134"/>
      <c r="G814" s="119"/>
      <c r="I814" s="119"/>
    </row>
    <row r="815" ht="12.0" customHeight="1">
      <c r="C815" s="134"/>
      <c r="D815" s="134"/>
      <c r="F815" s="134"/>
      <c r="G815" s="119"/>
      <c r="I815" s="119"/>
    </row>
    <row r="816" ht="12.0" customHeight="1">
      <c r="C816" s="134"/>
      <c r="D816" s="134"/>
      <c r="F816" s="134"/>
      <c r="G816" s="119"/>
      <c r="I816" s="119"/>
    </row>
    <row r="817" ht="12.0" customHeight="1">
      <c r="C817" s="134"/>
      <c r="D817" s="134"/>
      <c r="F817" s="134"/>
      <c r="G817" s="119"/>
      <c r="I817" s="119"/>
    </row>
    <row r="818" ht="12.0" customHeight="1">
      <c r="C818" s="134"/>
      <c r="D818" s="134"/>
      <c r="F818" s="134"/>
      <c r="G818" s="119"/>
      <c r="I818" s="119"/>
    </row>
    <row r="819" ht="12.0" customHeight="1">
      <c r="C819" s="134"/>
      <c r="D819" s="134"/>
      <c r="F819" s="134"/>
      <c r="G819" s="119"/>
      <c r="I819" s="119"/>
    </row>
    <row r="820" ht="12.0" customHeight="1">
      <c r="C820" s="134"/>
      <c r="D820" s="134"/>
      <c r="F820" s="134"/>
      <c r="G820" s="119"/>
      <c r="I820" s="119"/>
    </row>
    <row r="821" ht="12.0" customHeight="1">
      <c r="C821" s="134"/>
      <c r="D821" s="134"/>
      <c r="F821" s="134"/>
      <c r="G821" s="119"/>
      <c r="I821" s="119"/>
    </row>
    <row r="822" ht="12.0" customHeight="1">
      <c r="C822" s="134"/>
      <c r="D822" s="134"/>
      <c r="F822" s="134"/>
      <c r="G822" s="119"/>
      <c r="I822" s="119"/>
    </row>
    <row r="823" ht="12.0" customHeight="1">
      <c r="C823" s="134"/>
      <c r="D823" s="134"/>
      <c r="F823" s="134"/>
      <c r="G823" s="119"/>
      <c r="I823" s="119"/>
    </row>
    <row r="824" ht="12.0" customHeight="1">
      <c r="C824" s="134"/>
      <c r="D824" s="134"/>
      <c r="F824" s="134"/>
      <c r="G824" s="119"/>
      <c r="I824" s="119"/>
    </row>
    <row r="825" ht="12.0" customHeight="1">
      <c r="C825" s="134"/>
      <c r="D825" s="134"/>
      <c r="F825" s="134"/>
      <c r="G825" s="119"/>
      <c r="I825" s="119"/>
    </row>
    <row r="826" ht="12.0" customHeight="1">
      <c r="C826" s="134"/>
      <c r="D826" s="134"/>
      <c r="F826" s="134"/>
      <c r="G826" s="119"/>
      <c r="I826" s="119"/>
    </row>
    <row r="827" ht="12.0" customHeight="1">
      <c r="C827" s="134"/>
      <c r="D827" s="134"/>
      <c r="F827" s="134"/>
      <c r="G827" s="119"/>
      <c r="I827" s="119"/>
    </row>
    <row r="828" ht="12.0" customHeight="1">
      <c r="C828" s="134"/>
      <c r="D828" s="134"/>
      <c r="F828" s="134"/>
      <c r="G828" s="119"/>
      <c r="I828" s="119"/>
    </row>
    <row r="829" ht="12.0" customHeight="1">
      <c r="C829" s="134"/>
      <c r="D829" s="134"/>
      <c r="F829" s="134"/>
      <c r="G829" s="119"/>
      <c r="I829" s="119"/>
    </row>
    <row r="830" ht="12.0" customHeight="1">
      <c r="C830" s="134"/>
      <c r="D830" s="134"/>
      <c r="F830" s="134"/>
      <c r="G830" s="119"/>
      <c r="I830" s="119"/>
    </row>
    <row r="831" ht="12.0" customHeight="1">
      <c r="C831" s="134"/>
      <c r="D831" s="134"/>
      <c r="F831" s="134"/>
      <c r="G831" s="119"/>
      <c r="I831" s="119"/>
    </row>
    <row r="832" ht="12.0" customHeight="1">
      <c r="C832" s="134"/>
      <c r="D832" s="134"/>
      <c r="F832" s="134"/>
      <c r="G832" s="119"/>
      <c r="I832" s="119"/>
    </row>
    <row r="833" ht="12.0" customHeight="1">
      <c r="C833" s="134"/>
      <c r="D833" s="134"/>
      <c r="F833" s="134"/>
      <c r="G833" s="119"/>
      <c r="I833" s="119"/>
    </row>
    <row r="834" ht="12.0" customHeight="1">
      <c r="C834" s="134"/>
      <c r="D834" s="134"/>
      <c r="F834" s="134"/>
      <c r="G834" s="119"/>
      <c r="I834" s="119"/>
    </row>
    <row r="835" ht="12.0" customHeight="1">
      <c r="C835" s="134"/>
      <c r="D835" s="134"/>
      <c r="F835" s="134"/>
      <c r="G835" s="119"/>
      <c r="I835" s="119"/>
    </row>
    <row r="836" ht="12.0" customHeight="1">
      <c r="C836" s="134"/>
      <c r="D836" s="134"/>
      <c r="F836" s="134"/>
      <c r="G836" s="119"/>
      <c r="I836" s="119"/>
    </row>
    <row r="837" ht="12.0" customHeight="1">
      <c r="C837" s="134"/>
      <c r="D837" s="134"/>
      <c r="F837" s="134"/>
      <c r="G837" s="119"/>
      <c r="I837" s="119"/>
    </row>
    <row r="838" ht="12.0" customHeight="1">
      <c r="C838" s="134"/>
      <c r="D838" s="134"/>
      <c r="F838" s="134"/>
      <c r="G838" s="119"/>
      <c r="I838" s="119"/>
    </row>
    <row r="839" ht="12.0" customHeight="1">
      <c r="C839" s="134"/>
      <c r="D839" s="134"/>
      <c r="F839" s="134"/>
      <c r="G839" s="119"/>
      <c r="I839" s="119"/>
    </row>
    <row r="840" ht="12.0" customHeight="1">
      <c r="C840" s="134"/>
      <c r="D840" s="134"/>
      <c r="F840" s="134"/>
      <c r="G840" s="119"/>
      <c r="I840" s="119"/>
    </row>
    <row r="841" ht="12.0" customHeight="1">
      <c r="C841" s="134"/>
      <c r="D841" s="134"/>
      <c r="F841" s="134"/>
      <c r="G841" s="119"/>
      <c r="I841" s="119"/>
    </row>
    <row r="842" ht="12.0" customHeight="1">
      <c r="C842" s="134"/>
      <c r="D842" s="134"/>
      <c r="F842" s="134"/>
      <c r="G842" s="119"/>
      <c r="I842" s="119"/>
    </row>
    <row r="843" ht="12.0" customHeight="1">
      <c r="C843" s="134"/>
      <c r="D843" s="134"/>
      <c r="F843" s="134"/>
      <c r="G843" s="119"/>
      <c r="I843" s="119"/>
    </row>
    <row r="844" ht="12.0" customHeight="1">
      <c r="C844" s="134"/>
      <c r="D844" s="134"/>
      <c r="F844" s="134"/>
      <c r="G844" s="119"/>
      <c r="I844" s="119"/>
    </row>
    <row r="845" ht="12.0" customHeight="1">
      <c r="C845" s="134"/>
      <c r="D845" s="134"/>
      <c r="F845" s="134"/>
      <c r="G845" s="119"/>
      <c r="I845" s="119"/>
    </row>
    <row r="846" ht="12.0" customHeight="1">
      <c r="C846" s="134"/>
      <c r="D846" s="134"/>
      <c r="F846" s="134"/>
      <c r="G846" s="119"/>
      <c r="I846" s="119"/>
    </row>
    <row r="847" ht="12.0" customHeight="1">
      <c r="C847" s="134"/>
      <c r="D847" s="134"/>
      <c r="F847" s="134"/>
      <c r="G847" s="119"/>
      <c r="I847" s="119"/>
    </row>
    <row r="848" ht="12.0" customHeight="1">
      <c r="C848" s="134"/>
      <c r="D848" s="134"/>
      <c r="F848" s="134"/>
      <c r="G848" s="119"/>
      <c r="I848" s="119"/>
    </row>
    <row r="849" ht="12.0" customHeight="1">
      <c r="C849" s="134"/>
      <c r="D849" s="134"/>
      <c r="F849" s="134"/>
      <c r="G849" s="119"/>
      <c r="I849" s="119"/>
    </row>
    <row r="850" ht="12.0" customHeight="1">
      <c r="C850" s="134"/>
      <c r="D850" s="134"/>
      <c r="F850" s="134"/>
      <c r="G850" s="119"/>
      <c r="I850" s="119"/>
    </row>
    <row r="851" ht="12.0" customHeight="1">
      <c r="C851" s="134"/>
      <c r="D851" s="134"/>
      <c r="F851" s="134"/>
      <c r="G851" s="119"/>
      <c r="I851" s="119"/>
    </row>
    <row r="852" ht="12.0" customHeight="1">
      <c r="C852" s="134"/>
      <c r="D852" s="134"/>
      <c r="F852" s="134"/>
      <c r="G852" s="119"/>
      <c r="I852" s="119"/>
    </row>
    <row r="853" ht="12.0" customHeight="1">
      <c r="C853" s="134"/>
      <c r="D853" s="134"/>
      <c r="F853" s="134"/>
      <c r="G853" s="119"/>
      <c r="I853" s="119"/>
    </row>
    <row r="854" ht="12.0" customHeight="1">
      <c r="C854" s="134"/>
      <c r="D854" s="134"/>
      <c r="F854" s="134"/>
      <c r="G854" s="119"/>
      <c r="I854" s="119"/>
    </row>
    <row r="855" ht="12.0" customHeight="1">
      <c r="C855" s="134"/>
      <c r="D855" s="134"/>
      <c r="F855" s="134"/>
      <c r="G855" s="119"/>
      <c r="I855" s="119"/>
    </row>
    <row r="856" ht="12.0" customHeight="1">
      <c r="C856" s="134"/>
      <c r="D856" s="134"/>
      <c r="F856" s="134"/>
      <c r="G856" s="119"/>
      <c r="I856" s="119"/>
    </row>
    <row r="857" ht="12.0" customHeight="1">
      <c r="C857" s="134"/>
      <c r="D857" s="134"/>
      <c r="F857" s="134"/>
      <c r="G857" s="119"/>
      <c r="I857" s="119"/>
    </row>
    <row r="858" ht="12.0" customHeight="1">
      <c r="C858" s="134"/>
      <c r="D858" s="134"/>
      <c r="F858" s="134"/>
      <c r="G858" s="119"/>
      <c r="I858" s="119"/>
    </row>
    <row r="859" ht="12.0" customHeight="1">
      <c r="C859" s="134"/>
      <c r="D859" s="134"/>
      <c r="F859" s="134"/>
      <c r="G859" s="119"/>
      <c r="I859" s="119"/>
    </row>
    <row r="860" ht="12.0" customHeight="1">
      <c r="C860" s="134"/>
      <c r="D860" s="134"/>
      <c r="F860" s="134"/>
      <c r="G860" s="119"/>
      <c r="I860" s="119"/>
    </row>
    <row r="861" ht="12.0" customHeight="1">
      <c r="C861" s="134"/>
      <c r="D861" s="134"/>
      <c r="F861" s="134"/>
      <c r="G861" s="119"/>
      <c r="I861" s="119"/>
    </row>
    <row r="862" ht="12.0" customHeight="1">
      <c r="C862" s="134"/>
      <c r="D862" s="134"/>
      <c r="F862" s="134"/>
      <c r="G862" s="119"/>
      <c r="I862" s="119"/>
    </row>
    <row r="863" ht="12.0" customHeight="1">
      <c r="C863" s="134"/>
      <c r="D863" s="134"/>
      <c r="F863" s="134"/>
      <c r="G863" s="119"/>
      <c r="I863" s="119"/>
    </row>
    <row r="864" ht="12.0" customHeight="1">
      <c r="C864" s="134"/>
      <c r="D864" s="134"/>
      <c r="F864" s="134"/>
      <c r="G864" s="119"/>
      <c r="I864" s="119"/>
    </row>
    <row r="865" ht="12.0" customHeight="1">
      <c r="C865" s="134"/>
      <c r="D865" s="134"/>
      <c r="F865" s="134"/>
      <c r="G865" s="119"/>
      <c r="I865" s="119"/>
    </row>
    <row r="866" ht="12.0" customHeight="1">
      <c r="C866" s="134"/>
      <c r="D866" s="134"/>
      <c r="F866" s="134"/>
      <c r="G866" s="119"/>
      <c r="I866" s="119"/>
    </row>
    <row r="867" ht="12.0" customHeight="1">
      <c r="C867" s="134"/>
      <c r="D867" s="134"/>
      <c r="F867" s="134"/>
      <c r="G867" s="119"/>
      <c r="I867" s="119"/>
    </row>
    <row r="868" ht="12.0" customHeight="1">
      <c r="C868" s="134"/>
      <c r="D868" s="134"/>
      <c r="F868" s="134"/>
      <c r="G868" s="119"/>
      <c r="I868" s="119"/>
    </row>
    <row r="869" ht="12.0" customHeight="1">
      <c r="C869" s="134"/>
      <c r="D869" s="134"/>
      <c r="F869" s="134"/>
      <c r="G869" s="119"/>
      <c r="I869" s="119"/>
    </row>
    <row r="870" ht="12.0" customHeight="1">
      <c r="C870" s="134"/>
      <c r="D870" s="134"/>
      <c r="F870" s="134"/>
      <c r="G870" s="119"/>
      <c r="I870" s="119"/>
    </row>
    <row r="871" ht="12.0" customHeight="1">
      <c r="C871" s="134"/>
      <c r="D871" s="134"/>
      <c r="F871" s="134"/>
      <c r="G871" s="119"/>
      <c r="I871" s="119"/>
    </row>
    <row r="872" ht="12.0" customHeight="1">
      <c r="C872" s="134"/>
      <c r="D872" s="134"/>
      <c r="F872" s="134"/>
      <c r="G872" s="119"/>
      <c r="I872" s="119"/>
    </row>
    <row r="873" ht="12.0" customHeight="1">
      <c r="C873" s="134"/>
      <c r="D873" s="134"/>
      <c r="F873" s="134"/>
      <c r="G873" s="119"/>
      <c r="I873" s="119"/>
    </row>
    <row r="874" ht="12.0" customHeight="1">
      <c r="C874" s="134"/>
      <c r="D874" s="134"/>
      <c r="F874" s="134"/>
      <c r="G874" s="119"/>
      <c r="I874" s="119"/>
    </row>
    <row r="875" ht="12.0" customHeight="1">
      <c r="C875" s="134"/>
      <c r="D875" s="134"/>
      <c r="F875" s="134"/>
      <c r="G875" s="119"/>
      <c r="I875" s="119"/>
    </row>
    <row r="876" ht="12.0" customHeight="1">
      <c r="C876" s="134"/>
      <c r="D876" s="134"/>
      <c r="F876" s="134"/>
      <c r="G876" s="119"/>
      <c r="I876" s="119"/>
    </row>
    <row r="877" ht="12.0" customHeight="1">
      <c r="C877" s="134"/>
      <c r="D877" s="134"/>
      <c r="F877" s="134"/>
      <c r="G877" s="119"/>
      <c r="I877" s="119"/>
    </row>
    <row r="878" ht="12.0" customHeight="1">
      <c r="C878" s="134"/>
      <c r="D878" s="134"/>
      <c r="F878" s="134"/>
      <c r="G878" s="119"/>
      <c r="I878" s="119"/>
    </row>
    <row r="879" ht="12.0" customHeight="1">
      <c r="C879" s="134"/>
      <c r="D879" s="134"/>
      <c r="F879" s="134"/>
      <c r="G879" s="119"/>
      <c r="I879" s="119"/>
    </row>
    <row r="880" ht="12.0" customHeight="1">
      <c r="C880" s="134"/>
      <c r="D880" s="134"/>
      <c r="F880" s="134"/>
      <c r="G880" s="119"/>
      <c r="I880" s="119"/>
    </row>
    <row r="881" ht="12.0" customHeight="1">
      <c r="C881" s="134"/>
      <c r="D881" s="134"/>
      <c r="F881" s="134"/>
      <c r="G881" s="119"/>
      <c r="I881" s="119"/>
    </row>
    <row r="882" ht="12.0" customHeight="1">
      <c r="C882" s="134"/>
      <c r="D882" s="134"/>
      <c r="F882" s="134"/>
      <c r="G882" s="119"/>
      <c r="I882" s="119"/>
    </row>
    <row r="883" ht="12.0" customHeight="1">
      <c r="C883" s="134"/>
      <c r="D883" s="134"/>
      <c r="F883" s="134"/>
      <c r="G883" s="119"/>
      <c r="I883" s="119"/>
    </row>
    <row r="884" ht="12.0" customHeight="1">
      <c r="C884" s="134"/>
      <c r="D884" s="134"/>
      <c r="F884" s="134"/>
      <c r="G884" s="119"/>
      <c r="I884" s="119"/>
    </row>
    <row r="885" ht="12.0" customHeight="1">
      <c r="C885" s="134"/>
      <c r="D885" s="134"/>
      <c r="F885" s="134"/>
      <c r="G885" s="119"/>
      <c r="I885" s="119"/>
    </row>
    <row r="886" ht="12.0" customHeight="1">
      <c r="C886" s="134"/>
      <c r="D886" s="134"/>
      <c r="F886" s="134"/>
      <c r="G886" s="119"/>
      <c r="I886" s="119"/>
    </row>
    <row r="887" ht="12.0" customHeight="1">
      <c r="C887" s="134"/>
      <c r="D887" s="134"/>
      <c r="F887" s="134"/>
      <c r="G887" s="119"/>
      <c r="I887" s="119"/>
    </row>
    <row r="888" ht="12.0" customHeight="1">
      <c r="C888" s="134"/>
      <c r="D888" s="134"/>
      <c r="F888" s="134"/>
      <c r="G888" s="119"/>
      <c r="I888" s="119"/>
    </row>
    <row r="889" ht="12.0" customHeight="1">
      <c r="C889" s="134"/>
      <c r="D889" s="134"/>
      <c r="F889" s="134"/>
      <c r="G889" s="119"/>
      <c r="I889" s="119"/>
    </row>
    <row r="890" ht="12.0" customHeight="1">
      <c r="C890" s="134"/>
      <c r="D890" s="134"/>
      <c r="F890" s="134"/>
      <c r="G890" s="119"/>
      <c r="I890" s="119"/>
    </row>
    <row r="891" ht="12.0" customHeight="1">
      <c r="C891" s="134"/>
      <c r="D891" s="134"/>
      <c r="F891" s="134"/>
      <c r="G891" s="119"/>
      <c r="I891" s="119"/>
    </row>
    <row r="892" ht="12.0" customHeight="1">
      <c r="C892" s="134"/>
      <c r="D892" s="134"/>
      <c r="F892" s="134"/>
      <c r="G892" s="119"/>
      <c r="I892" s="119"/>
    </row>
    <row r="893" ht="12.0" customHeight="1">
      <c r="C893" s="134"/>
      <c r="D893" s="134"/>
      <c r="F893" s="134"/>
      <c r="G893" s="119"/>
      <c r="I893" s="119"/>
    </row>
    <row r="894" ht="12.0" customHeight="1">
      <c r="C894" s="134"/>
      <c r="D894" s="134"/>
      <c r="F894" s="134"/>
      <c r="G894" s="119"/>
      <c r="I894" s="119"/>
    </row>
    <row r="895" ht="12.0" customHeight="1">
      <c r="C895" s="134"/>
      <c r="D895" s="134"/>
      <c r="F895" s="134"/>
      <c r="G895" s="119"/>
      <c r="I895" s="119"/>
    </row>
    <row r="896" ht="12.0" customHeight="1">
      <c r="C896" s="134"/>
      <c r="D896" s="134"/>
      <c r="F896" s="134"/>
      <c r="G896" s="119"/>
      <c r="I896" s="119"/>
    </row>
    <row r="897" ht="12.0" customHeight="1">
      <c r="C897" s="134"/>
      <c r="D897" s="134"/>
      <c r="F897" s="134"/>
      <c r="G897" s="119"/>
      <c r="I897" s="119"/>
    </row>
    <row r="898" ht="12.0" customHeight="1">
      <c r="C898" s="134"/>
      <c r="D898" s="134"/>
      <c r="F898" s="134"/>
      <c r="G898" s="119"/>
      <c r="I898" s="119"/>
    </row>
    <row r="899" ht="12.0" customHeight="1">
      <c r="C899" s="134"/>
      <c r="D899" s="134"/>
      <c r="F899" s="134"/>
      <c r="G899" s="119"/>
      <c r="I899" s="119"/>
    </row>
    <row r="900" ht="12.0" customHeight="1">
      <c r="C900" s="134"/>
      <c r="D900" s="134"/>
      <c r="F900" s="134"/>
      <c r="G900" s="119"/>
      <c r="I900" s="119"/>
    </row>
    <row r="901" ht="12.0" customHeight="1">
      <c r="C901" s="134"/>
      <c r="D901" s="134"/>
      <c r="F901" s="134"/>
      <c r="G901" s="119"/>
      <c r="I901" s="119"/>
    </row>
    <row r="902" ht="12.0" customHeight="1">
      <c r="C902" s="134"/>
      <c r="D902" s="134"/>
      <c r="F902" s="134"/>
      <c r="G902" s="119"/>
      <c r="I902" s="119"/>
    </row>
    <row r="903" ht="12.0" customHeight="1">
      <c r="C903" s="134"/>
      <c r="D903" s="134"/>
      <c r="F903" s="134"/>
      <c r="G903" s="119"/>
      <c r="I903" s="119"/>
    </row>
    <row r="904" ht="12.0" customHeight="1">
      <c r="C904" s="134"/>
      <c r="D904" s="134"/>
      <c r="F904" s="134"/>
      <c r="G904" s="119"/>
      <c r="I904" s="119"/>
    </row>
    <row r="905" ht="12.0" customHeight="1">
      <c r="C905" s="134"/>
      <c r="D905" s="134"/>
      <c r="F905" s="134"/>
      <c r="G905" s="119"/>
      <c r="I905" s="119"/>
    </row>
    <row r="906" ht="12.0" customHeight="1">
      <c r="C906" s="134"/>
      <c r="D906" s="134"/>
      <c r="F906" s="134"/>
      <c r="G906" s="119"/>
      <c r="I906" s="119"/>
    </row>
    <row r="907" ht="12.0" customHeight="1">
      <c r="C907" s="134"/>
      <c r="D907" s="134"/>
      <c r="F907" s="134"/>
      <c r="G907" s="119"/>
      <c r="I907" s="119"/>
    </row>
    <row r="908" ht="12.0" customHeight="1">
      <c r="C908" s="134"/>
      <c r="D908" s="134"/>
      <c r="F908" s="134"/>
      <c r="G908" s="119"/>
      <c r="I908" s="119"/>
    </row>
    <row r="909" ht="12.0" customHeight="1">
      <c r="C909" s="134"/>
      <c r="D909" s="134"/>
      <c r="F909" s="134"/>
      <c r="G909" s="119"/>
      <c r="I909" s="119"/>
    </row>
    <row r="910" ht="12.0" customHeight="1">
      <c r="C910" s="134"/>
      <c r="D910" s="134"/>
      <c r="F910" s="134"/>
      <c r="G910" s="119"/>
      <c r="I910" s="119"/>
    </row>
    <row r="911" ht="12.0" customHeight="1">
      <c r="C911" s="134"/>
      <c r="D911" s="134"/>
      <c r="F911" s="134"/>
      <c r="G911" s="119"/>
      <c r="I911" s="119"/>
    </row>
    <row r="912" ht="12.0" customHeight="1">
      <c r="C912" s="134"/>
      <c r="D912" s="134"/>
      <c r="F912" s="134"/>
      <c r="G912" s="119"/>
      <c r="I912" s="119"/>
    </row>
    <row r="913" ht="12.0" customHeight="1">
      <c r="C913" s="134"/>
      <c r="D913" s="134"/>
      <c r="F913" s="134"/>
      <c r="G913" s="119"/>
      <c r="I913" s="119"/>
    </row>
    <row r="914" ht="12.0" customHeight="1">
      <c r="C914" s="134"/>
      <c r="D914" s="134"/>
      <c r="F914" s="134"/>
      <c r="G914" s="119"/>
      <c r="I914" s="119"/>
    </row>
    <row r="915" ht="12.0" customHeight="1">
      <c r="C915" s="134"/>
      <c r="D915" s="134"/>
      <c r="F915" s="134"/>
      <c r="G915" s="119"/>
      <c r="I915" s="119"/>
    </row>
    <row r="916" ht="12.0" customHeight="1">
      <c r="C916" s="134"/>
      <c r="D916" s="134"/>
      <c r="F916" s="134"/>
      <c r="G916" s="119"/>
      <c r="I916" s="119"/>
    </row>
    <row r="917" ht="12.0" customHeight="1">
      <c r="C917" s="134"/>
      <c r="D917" s="134"/>
      <c r="F917" s="134"/>
      <c r="G917" s="119"/>
      <c r="I917" s="119"/>
    </row>
    <row r="918" ht="12.0" customHeight="1">
      <c r="C918" s="134"/>
      <c r="D918" s="134"/>
      <c r="F918" s="134"/>
      <c r="G918" s="119"/>
      <c r="I918" s="119"/>
    </row>
    <row r="919" ht="12.0" customHeight="1">
      <c r="C919" s="134"/>
      <c r="D919" s="134"/>
      <c r="F919" s="134"/>
      <c r="G919" s="119"/>
      <c r="I919" s="119"/>
    </row>
    <row r="920" ht="12.0" customHeight="1">
      <c r="C920" s="134"/>
      <c r="D920" s="134"/>
      <c r="F920" s="134"/>
      <c r="G920" s="119"/>
      <c r="I920" s="119"/>
    </row>
    <row r="921" ht="12.0" customHeight="1">
      <c r="C921" s="134"/>
      <c r="D921" s="134"/>
      <c r="F921" s="134"/>
      <c r="G921" s="119"/>
      <c r="I921" s="119"/>
    </row>
    <row r="922" ht="12.0" customHeight="1">
      <c r="C922" s="134"/>
      <c r="D922" s="134"/>
      <c r="F922" s="134"/>
      <c r="G922" s="119"/>
      <c r="I922" s="119"/>
    </row>
    <row r="923" ht="12.0" customHeight="1">
      <c r="C923" s="134"/>
      <c r="D923" s="134"/>
      <c r="F923" s="134"/>
      <c r="G923" s="119"/>
      <c r="I923" s="119"/>
    </row>
    <row r="924" ht="12.0" customHeight="1">
      <c r="C924" s="134"/>
      <c r="D924" s="134"/>
      <c r="F924" s="134"/>
      <c r="G924" s="119"/>
      <c r="I924" s="119"/>
    </row>
    <row r="925" ht="12.0" customHeight="1">
      <c r="C925" s="134"/>
      <c r="D925" s="134"/>
      <c r="F925" s="134"/>
      <c r="G925" s="119"/>
      <c r="I925" s="119"/>
    </row>
    <row r="926" ht="12.0" customHeight="1">
      <c r="C926" s="134"/>
      <c r="D926" s="134"/>
      <c r="F926" s="134"/>
      <c r="G926" s="119"/>
      <c r="I926" s="119"/>
    </row>
    <row r="927" ht="12.0" customHeight="1">
      <c r="C927" s="134"/>
      <c r="D927" s="134"/>
      <c r="F927" s="134"/>
      <c r="G927" s="119"/>
      <c r="I927" s="119"/>
    </row>
    <row r="928" ht="12.0" customHeight="1">
      <c r="C928" s="134"/>
      <c r="D928" s="134"/>
      <c r="F928" s="134"/>
      <c r="G928" s="119"/>
      <c r="I928" s="119"/>
    </row>
    <row r="929" ht="12.0" customHeight="1">
      <c r="C929" s="134"/>
      <c r="D929" s="134"/>
      <c r="F929" s="134"/>
      <c r="G929" s="119"/>
      <c r="I929" s="119"/>
    </row>
    <row r="930" ht="12.0" customHeight="1">
      <c r="C930" s="134"/>
      <c r="D930" s="134"/>
      <c r="F930" s="134"/>
      <c r="G930" s="119"/>
      <c r="I930" s="119"/>
    </row>
    <row r="931" ht="12.0" customHeight="1">
      <c r="C931" s="134"/>
      <c r="D931" s="134"/>
      <c r="F931" s="134"/>
      <c r="G931" s="119"/>
      <c r="I931" s="119"/>
    </row>
    <row r="932" ht="12.0" customHeight="1">
      <c r="C932" s="134"/>
      <c r="D932" s="134"/>
      <c r="F932" s="134"/>
      <c r="G932" s="119"/>
      <c r="I932" s="119"/>
    </row>
    <row r="933" ht="12.0" customHeight="1">
      <c r="C933" s="134"/>
      <c r="D933" s="134"/>
      <c r="F933" s="134"/>
      <c r="G933" s="119"/>
      <c r="I933" s="119"/>
    </row>
    <row r="934" ht="12.0" customHeight="1">
      <c r="C934" s="134"/>
      <c r="D934" s="134"/>
      <c r="F934" s="134"/>
      <c r="G934" s="119"/>
      <c r="I934" s="119"/>
    </row>
    <row r="935" ht="12.0" customHeight="1">
      <c r="C935" s="134"/>
      <c r="D935" s="134"/>
      <c r="F935" s="134"/>
      <c r="G935" s="119"/>
      <c r="I935" s="119"/>
    </row>
    <row r="936" ht="12.0" customHeight="1">
      <c r="C936" s="134"/>
      <c r="D936" s="134"/>
      <c r="F936" s="134"/>
      <c r="G936" s="119"/>
      <c r="I936" s="119"/>
    </row>
    <row r="937" ht="12.0" customHeight="1">
      <c r="C937" s="134"/>
      <c r="D937" s="134"/>
      <c r="F937" s="134"/>
      <c r="G937" s="119"/>
      <c r="I937" s="119"/>
    </row>
    <row r="938" ht="12.0" customHeight="1">
      <c r="C938" s="134"/>
      <c r="D938" s="134"/>
      <c r="F938" s="134"/>
      <c r="G938" s="119"/>
      <c r="I938" s="119"/>
    </row>
    <row r="939" ht="12.0" customHeight="1">
      <c r="C939" s="134"/>
      <c r="D939" s="134"/>
      <c r="F939" s="134"/>
      <c r="G939" s="119"/>
      <c r="I939" s="119"/>
    </row>
    <row r="940" ht="12.0" customHeight="1">
      <c r="C940" s="134"/>
      <c r="D940" s="134"/>
      <c r="F940" s="134"/>
      <c r="G940" s="119"/>
      <c r="I940" s="119"/>
    </row>
    <row r="941" ht="12.0" customHeight="1">
      <c r="C941" s="134"/>
      <c r="D941" s="134"/>
      <c r="F941" s="134"/>
      <c r="G941" s="119"/>
      <c r="I941" s="119"/>
    </row>
    <row r="942" ht="12.0" customHeight="1">
      <c r="C942" s="134"/>
      <c r="D942" s="134"/>
      <c r="F942" s="134"/>
      <c r="G942" s="119"/>
      <c r="I942" s="119"/>
    </row>
    <row r="943" ht="12.0" customHeight="1">
      <c r="C943" s="134"/>
      <c r="D943" s="134"/>
      <c r="F943" s="134"/>
      <c r="G943" s="119"/>
      <c r="I943" s="119"/>
    </row>
    <row r="944" ht="12.0" customHeight="1">
      <c r="C944" s="134"/>
      <c r="D944" s="134"/>
      <c r="F944" s="134"/>
      <c r="G944" s="119"/>
      <c r="I944" s="119"/>
    </row>
    <row r="945" ht="12.0" customHeight="1">
      <c r="C945" s="134"/>
      <c r="D945" s="134"/>
      <c r="F945" s="134"/>
      <c r="G945" s="119"/>
      <c r="I945" s="119"/>
    </row>
    <row r="946" ht="12.0" customHeight="1">
      <c r="C946" s="134"/>
      <c r="D946" s="134"/>
      <c r="F946" s="134"/>
      <c r="G946" s="119"/>
      <c r="I946" s="119"/>
    </row>
    <row r="947" ht="12.0" customHeight="1">
      <c r="C947" s="134"/>
      <c r="D947" s="134"/>
      <c r="F947" s="134"/>
      <c r="G947" s="119"/>
      <c r="I947" s="119"/>
    </row>
    <row r="948" ht="12.0" customHeight="1">
      <c r="C948" s="134"/>
      <c r="D948" s="134"/>
      <c r="F948" s="134"/>
      <c r="G948" s="119"/>
      <c r="I948" s="119"/>
    </row>
    <row r="949" ht="12.0" customHeight="1">
      <c r="C949" s="134"/>
      <c r="D949" s="134"/>
      <c r="F949" s="134"/>
      <c r="G949" s="119"/>
      <c r="I949" s="119"/>
    </row>
    <row r="950" ht="12.0" customHeight="1">
      <c r="C950" s="134"/>
      <c r="D950" s="134"/>
      <c r="F950" s="134"/>
      <c r="G950" s="119"/>
      <c r="I950" s="119"/>
    </row>
    <row r="951" ht="12.0" customHeight="1">
      <c r="C951" s="134"/>
      <c r="D951" s="134"/>
      <c r="F951" s="134"/>
      <c r="G951" s="119"/>
      <c r="I951" s="119"/>
    </row>
    <row r="952" ht="12.0" customHeight="1">
      <c r="C952" s="134"/>
      <c r="D952" s="134"/>
      <c r="F952" s="134"/>
      <c r="G952" s="119"/>
      <c r="I952" s="119"/>
    </row>
    <row r="953" ht="12.0" customHeight="1">
      <c r="C953" s="134"/>
      <c r="D953" s="134"/>
      <c r="F953" s="134"/>
      <c r="G953" s="119"/>
      <c r="I953" s="119"/>
    </row>
    <row r="954" ht="12.0" customHeight="1">
      <c r="C954" s="134"/>
      <c r="D954" s="134"/>
      <c r="F954" s="134"/>
      <c r="G954" s="119"/>
      <c r="I954" s="119"/>
    </row>
    <row r="955" ht="12.0" customHeight="1">
      <c r="C955" s="134"/>
      <c r="D955" s="134"/>
      <c r="F955" s="134"/>
      <c r="G955" s="119"/>
      <c r="I955" s="119"/>
    </row>
    <row r="956" ht="12.0" customHeight="1">
      <c r="C956" s="134"/>
      <c r="D956" s="134"/>
      <c r="F956" s="134"/>
      <c r="G956" s="119"/>
      <c r="I956" s="119"/>
    </row>
    <row r="957" ht="12.0" customHeight="1">
      <c r="C957" s="134"/>
      <c r="D957" s="134"/>
      <c r="F957" s="134"/>
      <c r="G957" s="119"/>
      <c r="I957" s="119"/>
    </row>
    <row r="958" ht="12.0" customHeight="1">
      <c r="C958" s="134"/>
      <c r="D958" s="134"/>
      <c r="F958" s="134"/>
      <c r="G958" s="119"/>
      <c r="I958" s="119"/>
    </row>
    <row r="959" ht="12.0" customHeight="1">
      <c r="C959" s="134"/>
      <c r="D959" s="134"/>
      <c r="F959" s="134"/>
      <c r="G959" s="119"/>
      <c r="I959" s="119"/>
    </row>
    <row r="960" ht="12.0" customHeight="1">
      <c r="C960" s="134"/>
      <c r="D960" s="134"/>
      <c r="F960" s="134"/>
      <c r="G960" s="119"/>
      <c r="I960" s="119"/>
    </row>
    <row r="961" ht="12.0" customHeight="1">
      <c r="C961" s="134"/>
      <c r="D961" s="134"/>
      <c r="F961" s="134"/>
      <c r="G961" s="119"/>
      <c r="I961" s="119"/>
    </row>
    <row r="962" ht="12.0" customHeight="1">
      <c r="C962" s="134"/>
      <c r="D962" s="134"/>
      <c r="F962" s="134"/>
      <c r="G962" s="119"/>
      <c r="I962" s="119"/>
    </row>
    <row r="963" ht="12.0" customHeight="1">
      <c r="C963" s="134"/>
      <c r="D963" s="134"/>
      <c r="F963" s="134"/>
      <c r="G963" s="119"/>
      <c r="I963" s="119"/>
    </row>
    <row r="964" ht="12.0" customHeight="1">
      <c r="C964" s="134"/>
      <c r="D964" s="134"/>
      <c r="F964" s="134"/>
      <c r="G964" s="119"/>
      <c r="I964" s="119"/>
    </row>
    <row r="965" ht="12.0" customHeight="1">
      <c r="C965" s="134"/>
      <c r="D965" s="134"/>
      <c r="F965" s="134"/>
      <c r="G965" s="119"/>
      <c r="I965" s="119"/>
    </row>
    <row r="966" ht="12.0" customHeight="1">
      <c r="C966" s="134"/>
      <c r="D966" s="134"/>
      <c r="F966" s="134"/>
      <c r="G966" s="119"/>
      <c r="I966" s="119"/>
    </row>
    <row r="967" ht="12.0" customHeight="1">
      <c r="C967" s="134"/>
      <c r="D967" s="134"/>
      <c r="F967" s="134"/>
      <c r="G967" s="119"/>
      <c r="I967" s="119"/>
    </row>
    <row r="968" ht="12.0" customHeight="1">
      <c r="C968" s="134"/>
      <c r="D968" s="134"/>
      <c r="F968" s="134"/>
      <c r="G968" s="119"/>
      <c r="I968" s="119"/>
    </row>
    <row r="969" ht="12.0" customHeight="1">
      <c r="C969" s="134"/>
      <c r="D969" s="134"/>
      <c r="F969" s="134"/>
      <c r="G969" s="119"/>
      <c r="I969" s="119"/>
    </row>
    <row r="970" ht="12.0" customHeight="1">
      <c r="C970" s="134"/>
      <c r="D970" s="134"/>
      <c r="F970" s="134"/>
      <c r="G970" s="119"/>
      <c r="I970" s="119"/>
    </row>
    <row r="971" ht="12.0" customHeight="1">
      <c r="C971" s="134"/>
      <c r="D971" s="134"/>
      <c r="F971" s="134"/>
      <c r="G971" s="119"/>
      <c r="I971" s="119"/>
    </row>
    <row r="972" ht="12.0" customHeight="1">
      <c r="C972" s="134"/>
      <c r="D972" s="134"/>
      <c r="F972" s="134"/>
      <c r="G972" s="119"/>
      <c r="I972" s="119"/>
    </row>
    <row r="973" ht="12.0" customHeight="1">
      <c r="C973" s="134"/>
      <c r="D973" s="134"/>
      <c r="F973" s="134"/>
      <c r="G973" s="119"/>
      <c r="I973" s="119"/>
    </row>
    <row r="974" ht="12.0" customHeight="1">
      <c r="C974" s="134"/>
      <c r="D974" s="134"/>
      <c r="F974" s="134"/>
      <c r="G974" s="119"/>
      <c r="I974" s="119"/>
    </row>
    <row r="975" ht="12.0" customHeight="1">
      <c r="C975" s="134"/>
      <c r="D975" s="134"/>
      <c r="F975" s="134"/>
      <c r="G975" s="119"/>
      <c r="I975" s="119"/>
    </row>
    <row r="976" ht="12.0" customHeight="1">
      <c r="C976" s="134"/>
      <c r="D976" s="134"/>
      <c r="F976" s="134"/>
      <c r="G976" s="119"/>
      <c r="I976" s="119"/>
    </row>
    <row r="977" ht="12.0" customHeight="1">
      <c r="C977" s="134"/>
      <c r="D977" s="134"/>
      <c r="F977" s="134"/>
      <c r="G977" s="119"/>
      <c r="I977" s="119"/>
    </row>
    <row r="978" ht="12.0" customHeight="1">
      <c r="C978" s="134"/>
      <c r="D978" s="134"/>
      <c r="F978" s="134"/>
      <c r="G978" s="119"/>
      <c r="I978" s="119"/>
    </row>
    <row r="979" ht="12.0" customHeight="1">
      <c r="C979" s="134"/>
      <c r="D979" s="134"/>
      <c r="F979" s="134"/>
      <c r="G979" s="119"/>
      <c r="I979" s="119"/>
    </row>
    <row r="980" ht="12.0" customHeight="1">
      <c r="C980" s="134"/>
      <c r="D980" s="134"/>
      <c r="F980" s="134"/>
      <c r="G980" s="119"/>
      <c r="I980" s="119"/>
    </row>
    <row r="981" ht="12.0" customHeight="1">
      <c r="C981" s="134"/>
      <c r="D981" s="134"/>
      <c r="F981" s="134"/>
      <c r="G981" s="119"/>
      <c r="I981" s="119"/>
    </row>
    <row r="982" ht="12.0" customHeight="1">
      <c r="C982" s="134"/>
      <c r="D982" s="134"/>
      <c r="F982" s="134"/>
      <c r="G982" s="119"/>
      <c r="I982" s="119"/>
    </row>
    <row r="983" ht="12.0" customHeight="1">
      <c r="C983" s="134"/>
      <c r="D983" s="134"/>
      <c r="F983" s="134"/>
      <c r="G983" s="119"/>
      <c r="I983" s="119"/>
    </row>
    <row r="984" ht="12.0" customHeight="1">
      <c r="C984" s="134"/>
      <c r="D984" s="134"/>
      <c r="F984" s="134"/>
      <c r="G984" s="119"/>
      <c r="I984" s="119"/>
    </row>
    <row r="985" ht="12.0" customHeight="1">
      <c r="C985" s="134"/>
      <c r="D985" s="134"/>
      <c r="F985" s="134"/>
      <c r="G985" s="119"/>
      <c r="I985" s="119"/>
    </row>
    <row r="986" ht="12.0" customHeight="1">
      <c r="C986" s="134"/>
      <c r="D986" s="134"/>
      <c r="F986" s="134"/>
      <c r="G986" s="119"/>
      <c r="I986" s="119"/>
    </row>
    <row r="987" ht="12.0" customHeight="1">
      <c r="C987" s="134"/>
      <c r="D987" s="134"/>
      <c r="F987" s="134"/>
      <c r="G987" s="119"/>
      <c r="I987" s="119"/>
    </row>
    <row r="988" ht="12.0" customHeight="1">
      <c r="C988" s="134"/>
      <c r="D988" s="134"/>
      <c r="F988" s="134"/>
      <c r="G988" s="119"/>
      <c r="I988" s="119"/>
    </row>
    <row r="989" ht="12.0" customHeight="1">
      <c r="C989" s="134"/>
      <c r="D989" s="134"/>
      <c r="F989" s="134"/>
      <c r="G989" s="119"/>
      <c r="I989" s="119"/>
    </row>
    <row r="990" ht="12.0" customHeight="1">
      <c r="C990" s="134"/>
      <c r="D990" s="134"/>
      <c r="F990" s="134"/>
      <c r="G990" s="119"/>
      <c r="I990" s="119"/>
    </row>
    <row r="991" ht="12.0" customHeight="1">
      <c r="C991" s="134"/>
      <c r="D991" s="134"/>
      <c r="F991" s="134"/>
      <c r="G991" s="119"/>
      <c r="I991" s="119"/>
    </row>
    <row r="992" ht="12.0" customHeight="1">
      <c r="C992" s="134"/>
      <c r="D992" s="134"/>
      <c r="F992" s="134"/>
      <c r="G992" s="119"/>
      <c r="I992" s="119"/>
    </row>
    <row r="993" ht="12.0" customHeight="1">
      <c r="C993" s="134"/>
      <c r="D993" s="134"/>
      <c r="F993" s="134"/>
      <c r="G993" s="119"/>
      <c r="I993" s="119"/>
    </row>
    <row r="994" ht="12.0" customHeight="1">
      <c r="C994" s="134"/>
      <c r="D994" s="134"/>
      <c r="F994" s="134"/>
      <c r="G994" s="119"/>
      <c r="I994" s="119"/>
    </row>
    <row r="995" ht="12.0" customHeight="1">
      <c r="C995" s="134"/>
      <c r="D995" s="134"/>
      <c r="F995" s="134"/>
      <c r="G995" s="119"/>
      <c r="I995" s="119"/>
    </row>
    <row r="996" ht="12.0" customHeight="1">
      <c r="C996" s="134"/>
      <c r="D996" s="134"/>
      <c r="F996" s="134"/>
      <c r="G996" s="119"/>
      <c r="I996" s="119"/>
    </row>
    <row r="997" ht="12.0" customHeight="1">
      <c r="C997" s="134"/>
      <c r="D997" s="134"/>
      <c r="F997" s="134"/>
      <c r="G997" s="119"/>
      <c r="I997" s="119"/>
    </row>
    <row r="998" ht="12.0" customHeight="1">
      <c r="C998" s="134"/>
      <c r="D998" s="134"/>
      <c r="F998" s="134"/>
      <c r="G998" s="119"/>
      <c r="I998" s="119"/>
    </row>
    <row r="999" ht="12.0" customHeight="1">
      <c r="C999" s="134"/>
      <c r="D999" s="134"/>
      <c r="F999" s="134"/>
      <c r="G999" s="119"/>
      <c r="I999" s="119"/>
    </row>
    <row r="1000" ht="12.0" customHeight="1">
      <c r="C1000" s="134"/>
      <c r="D1000" s="134"/>
      <c r="F1000" s="134"/>
      <c r="G1000" s="119"/>
      <c r="I1000" s="119"/>
    </row>
  </sheetData>
  <printOptions/>
  <pageMargins bottom="0.787401575" footer="0.0" header="0.0" left="0.7" right="0.7" top="0.7874015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 ht="12.0" customHeight="1">
      <c r="C1" s="134"/>
      <c r="D1" s="134"/>
      <c r="F1" s="134"/>
      <c r="G1" s="119"/>
      <c r="I1" s="119"/>
    </row>
    <row r="2" ht="12.0" customHeight="1">
      <c r="C2" s="134"/>
      <c r="D2" s="134"/>
      <c r="F2" s="134"/>
      <c r="G2" s="119"/>
      <c r="I2" s="119"/>
    </row>
    <row r="3" ht="12.0" customHeight="1">
      <c r="C3" s="134"/>
      <c r="D3" s="134"/>
      <c r="F3" s="134"/>
      <c r="G3" s="119"/>
      <c r="H3" s="118" t="s">
        <v>119</v>
      </c>
      <c r="I3" s="119"/>
    </row>
    <row r="4" ht="12.0" customHeight="1">
      <c r="C4" s="134"/>
      <c r="D4" s="134"/>
      <c r="F4" s="135"/>
      <c r="G4" s="127" t="s">
        <v>168</v>
      </c>
      <c r="H4" s="120"/>
      <c r="I4" s="121"/>
      <c r="J4" s="122"/>
      <c r="K4" s="123"/>
    </row>
    <row r="5" ht="12.0" customHeight="1">
      <c r="C5" s="134"/>
      <c r="D5" s="134"/>
      <c r="E5" s="126"/>
      <c r="F5" s="134"/>
      <c r="G5" s="119"/>
      <c r="H5" s="123" t="s">
        <v>161</v>
      </c>
      <c r="I5" s="124">
        <v>1.0</v>
      </c>
      <c r="K5" s="125"/>
    </row>
    <row r="6" ht="12.0" customHeight="1">
      <c r="C6" s="134"/>
      <c r="D6" s="135"/>
      <c r="E6" s="129"/>
      <c r="F6" s="134"/>
      <c r="G6" s="119"/>
      <c r="I6" s="119"/>
      <c r="K6" s="126"/>
      <c r="L6" s="122"/>
    </row>
    <row r="7" ht="12.0" customHeight="1">
      <c r="C7" s="136"/>
      <c r="D7" s="134"/>
      <c r="E7" s="126"/>
      <c r="F7" s="134">
        <v>5.0</v>
      </c>
      <c r="G7" s="119"/>
      <c r="H7" s="123" t="s">
        <v>162</v>
      </c>
      <c r="I7" s="127"/>
      <c r="K7" s="126">
        <v>7.0</v>
      </c>
      <c r="L7" s="128"/>
    </row>
    <row r="8" ht="12.0" customHeight="1">
      <c r="B8" s="126"/>
      <c r="C8" s="137"/>
      <c r="D8" s="138">
        <v>9.0</v>
      </c>
      <c r="E8" s="126" t="s">
        <v>170</v>
      </c>
      <c r="F8" s="138"/>
      <c r="G8" s="127" t="s">
        <v>171</v>
      </c>
      <c r="I8" s="121"/>
      <c r="J8" s="122"/>
      <c r="K8" s="129"/>
      <c r="L8" s="130"/>
    </row>
    <row r="9" ht="12.0" customHeight="1">
      <c r="B9" s="126"/>
      <c r="C9" s="134"/>
      <c r="D9" s="134"/>
      <c r="F9" s="134"/>
      <c r="G9" s="119"/>
      <c r="H9" s="123" t="s">
        <v>163</v>
      </c>
      <c r="I9" s="124">
        <v>2.0</v>
      </c>
      <c r="L9" s="126"/>
    </row>
    <row r="10" ht="12.0" customHeight="1">
      <c r="B10" s="129"/>
      <c r="C10" s="134">
        <v>12.0</v>
      </c>
      <c r="D10" s="134"/>
      <c r="F10" s="134"/>
      <c r="G10" s="119"/>
      <c r="I10" s="119"/>
      <c r="L10" s="126"/>
      <c r="M10" s="122"/>
    </row>
    <row r="11" ht="12.0" customHeight="1">
      <c r="B11" s="126"/>
      <c r="C11" s="134"/>
      <c r="D11" s="134"/>
      <c r="F11" s="134"/>
      <c r="G11" s="119"/>
      <c r="H11" s="123" t="s">
        <v>164</v>
      </c>
      <c r="I11" s="127"/>
      <c r="L11" s="126">
        <v>11.0</v>
      </c>
      <c r="M11" s="128"/>
    </row>
    <row r="12" ht="12.0" customHeight="1">
      <c r="B12" s="126"/>
      <c r="C12" s="134"/>
      <c r="D12" s="135"/>
      <c r="E12" s="118" t="s">
        <v>193</v>
      </c>
      <c r="F12" s="135"/>
      <c r="G12" s="127" t="s">
        <v>174</v>
      </c>
      <c r="I12" s="121"/>
      <c r="J12" s="123"/>
      <c r="K12" s="123"/>
      <c r="L12" s="126"/>
      <c r="M12" s="130"/>
    </row>
    <row r="13" ht="12.0" customHeight="1">
      <c r="B13" s="126"/>
      <c r="C13" s="136"/>
      <c r="D13" s="134"/>
      <c r="E13" s="126"/>
      <c r="F13" s="134"/>
      <c r="G13" s="119"/>
      <c r="H13" s="123" t="s">
        <v>165</v>
      </c>
      <c r="I13" s="124">
        <v>3.0</v>
      </c>
      <c r="K13" s="125"/>
      <c r="L13" s="130"/>
      <c r="M13" s="130"/>
    </row>
    <row r="14" ht="12.0" customHeight="1">
      <c r="C14" s="137"/>
      <c r="D14" s="135">
        <v>10.0</v>
      </c>
      <c r="E14" s="129"/>
      <c r="F14" s="134"/>
      <c r="G14" s="119"/>
      <c r="I14" s="119"/>
      <c r="K14" s="126"/>
      <c r="L14" s="133"/>
      <c r="M14" s="130"/>
    </row>
    <row r="15" ht="12.0" customHeight="1">
      <c r="C15" s="134"/>
      <c r="D15" s="134"/>
      <c r="E15" s="126"/>
      <c r="F15" s="134">
        <v>6.0</v>
      </c>
      <c r="G15" s="119"/>
      <c r="H15" s="123" t="s">
        <v>166</v>
      </c>
      <c r="I15" s="127"/>
      <c r="K15" s="126">
        <v>8.0</v>
      </c>
      <c r="M15" s="126" t="s">
        <v>176</v>
      </c>
      <c r="N15" s="122"/>
    </row>
    <row r="16" ht="12.0" customHeight="1">
      <c r="C16" s="134"/>
      <c r="D16" s="134"/>
      <c r="E16" s="126"/>
      <c r="F16" s="138"/>
      <c r="G16" s="127" t="s">
        <v>177</v>
      </c>
      <c r="I16" s="121"/>
      <c r="J16" s="122"/>
      <c r="K16" s="129"/>
      <c r="M16" s="126"/>
      <c r="N16" s="118" t="s">
        <v>178</v>
      </c>
    </row>
    <row r="17" ht="12.0" customHeight="1">
      <c r="C17" s="134"/>
      <c r="D17" s="134"/>
      <c r="F17" s="134"/>
      <c r="G17" s="119"/>
      <c r="H17" s="123" t="s">
        <v>167</v>
      </c>
      <c r="I17" s="124">
        <v>4.0</v>
      </c>
      <c r="M17" s="126"/>
    </row>
    <row r="18" ht="12.0" customHeight="1">
      <c r="B18" s="118" t="s">
        <v>179</v>
      </c>
      <c r="C18" s="134"/>
      <c r="D18" s="134"/>
      <c r="F18" s="134" t="s">
        <v>180</v>
      </c>
      <c r="G18" s="119"/>
      <c r="I18" s="119"/>
      <c r="K18" s="123" t="s">
        <v>181</v>
      </c>
      <c r="M18" s="126"/>
    </row>
    <row r="19" ht="12.0" customHeight="1">
      <c r="B19" s="120"/>
      <c r="C19" s="140"/>
      <c r="D19" s="134"/>
      <c r="F19" s="140"/>
      <c r="G19" s="119"/>
      <c r="I19" s="119"/>
      <c r="L19" s="125"/>
      <c r="M19" s="133"/>
    </row>
    <row r="20" ht="12.0" customHeight="1">
      <c r="B20" s="123" t="s">
        <v>182</v>
      </c>
      <c r="C20" s="136"/>
      <c r="D20" s="141" t="s">
        <v>183</v>
      </c>
      <c r="F20" s="136" t="s">
        <v>184</v>
      </c>
      <c r="G20" s="142" t="s">
        <v>185</v>
      </c>
      <c r="I20" s="119"/>
      <c r="K20" s="123" t="s">
        <v>194</v>
      </c>
      <c r="L20" s="129">
        <v>13.0</v>
      </c>
    </row>
    <row r="21" ht="12.0" customHeight="1">
      <c r="C21" s="134"/>
      <c r="D21" s="134"/>
      <c r="F21" s="134"/>
      <c r="G21" s="119"/>
      <c r="I21" s="119"/>
    </row>
    <row r="22" ht="12.0" customHeight="1">
      <c r="B22" s="123"/>
      <c r="C22" s="134"/>
      <c r="D22" s="135"/>
      <c r="F22" s="135"/>
      <c r="G22" s="127"/>
      <c r="I22" s="119"/>
    </row>
    <row r="23" ht="12.0" customHeight="1">
      <c r="B23" s="118" t="s">
        <v>186</v>
      </c>
      <c r="C23" s="134"/>
      <c r="D23" s="134" t="s">
        <v>187</v>
      </c>
      <c r="F23" s="134" t="s">
        <v>188</v>
      </c>
      <c r="G23" s="119" t="s">
        <v>189</v>
      </c>
      <c r="I23" s="144" t="s">
        <v>190</v>
      </c>
      <c r="K23" s="120" t="s">
        <v>191</v>
      </c>
      <c r="M23" s="120" t="s">
        <v>192</v>
      </c>
    </row>
    <row r="24" ht="12.0" customHeight="1">
      <c r="C24" s="134"/>
      <c r="D24" s="134"/>
      <c r="F24" s="134"/>
      <c r="G24" s="119"/>
      <c r="I24" s="119"/>
    </row>
    <row r="25" ht="12.0" customHeight="1">
      <c r="C25" s="134"/>
      <c r="D25" s="134"/>
      <c r="F25" s="134"/>
      <c r="G25" s="119"/>
      <c r="I25" s="119"/>
      <c r="M25" s="118"/>
    </row>
    <row r="26" ht="12.0" customHeight="1">
      <c r="C26" s="134"/>
      <c r="D26" s="134"/>
      <c r="F26" s="134"/>
      <c r="G26" s="119"/>
      <c r="I26" s="119"/>
      <c r="M26" s="118"/>
    </row>
    <row r="27" ht="12.0" customHeight="1">
      <c r="C27" s="134"/>
      <c r="D27" s="134"/>
      <c r="F27" s="134"/>
      <c r="G27" s="119"/>
      <c r="I27" s="119"/>
      <c r="M27" s="118"/>
    </row>
    <row r="28" ht="12.0" customHeight="1">
      <c r="C28" s="134"/>
      <c r="D28" s="134"/>
      <c r="F28" s="134"/>
      <c r="G28" s="119"/>
      <c r="I28" s="119"/>
    </row>
    <row r="29" ht="12.0" customHeight="1">
      <c r="C29" s="134"/>
      <c r="D29" s="134"/>
      <c r="F29" s="134"/>
      <c r="G29" s="119"/>
      <c r="I29" s="119"/>
    </row>
    <row r="30" ht="12.0" customHeight="1">
      <c r="C30" s="134"/>
      <c r="D30" s="134"/>
      <c r="F30" s="134"/>
      <c r="G30" s="119"/>
      <c r="I30" s="119"/>
    </row>
    <row r="31" ht="12.0" customHeight="1">
      <c r="C31" s="134"/>
      <c r="D31" s="134"/>
      <c r="F31" s="134"/>
      <c r="G31" s="119"/>
      <c r="I31" s="119"/>
    </row>
    <row r="32" ht="12.0" customHeight="1">
      <c r="C32" s="134"/>
      <c r="D32" s="134"/>
      <c r="F32" s="134"/>
      <c r="G32" s="119"/>
      <c r="I32" s="119"/>
      <c r="L32" s="118"/>
    </row>
    <row r="33" ht="12.0" customHeight="1">
      <c r="C33" s="134"/>
      <c r="D33" s="134"/>
      <c r="F33" s="134"/>
      <c r="G33" s="119"/>
      <c r="I33" s="119"/>
    </row>
    <row r="34" ht="12.0" customHeight="1">
      <c r="C34" s="134"/>
      <c r="D34" s="134"/>
      <c r="F34" s="134"/>
      <c r="G34" s="119"/>
      <c r="I34" s="119"/>
    </row>
    <row r="35" ht="12.0" customHeight="1">
      <c r="C35" s="134"/>
      <c r="D35" s="134"/>
      <c r="F35" s="134"/>
      <c r="G35" s="119"/>
      <c r="I35" s="119"/>
    </row>
    <row r="36" ht="12.0" customHeight="1">
      <c r="C36" s="134"/>
      <c r="D36" s="134"/>
      <c r="F36" s="134"/>
      <c r="G36" s="119"/>
      <c r="I36" s="119"/>
    </row>
    <row r="37" ht="12.0" customHeight="1">
      <c r="C37" s="134"/>
      <c r="D37" s="134"/>
      <c r="F37" s="134"/>
      <c r="G37" s="119"/>
      <c r="I37" s="119"/>
    </row>
    <row r="38" ht="12.0" customHeight="1">
      <c r="C38" s="134"/>
      <c r="D38" s="134"/>
      <c r="F38" s="134"/>
      <c r="G38" s="119"/>
      <c r="I38" s="119"/>
    </row>
    <row r="39" ht="12.0" customHeight="1">
      <c r="C39" s="134"/>
      <c r="D39" s="134"/>
      <c r="F39" s="134"/>
      <c r="G39" s="119"/>
      <c r="I39" s="119"/>
    </row>
    <row r="40" ht="12.0" customHeight="1">
      <c r="C40" s="134"/>
      <c r="D40" s="134"/>
      <c r="F40" s="134"/>
      <c r="G40" s="119"/>
      <c r="I40" s="119"/>
    </row>
    <row r="41" ht="12.0" customHeight="1">
      <c r="C41" s="134"/>
      <c r="D41" s="134"/>
      <c r="F41" s="134"/>
      <c r="G41" s="119"/>
      <c r="I41" s="119"/>
    </row>
    <row r="42" ht="12.0" customHeight="1">
      <c r="C42" s="134"/>
      <c r="D42" s="134"/>
      <c r="F42" s="134"/>
      <c r="G42" s="119"/>
      <c r="I42" s="119"/>
    </row>
    <row r="43" ht="12.0" customHeight="1">
      <c r="C43" s="134"/>
      <c r="D43" s="134"/>
      <c r="F43" s="134"/>
      <c r="G43" s="119"/>
      <c r="I43" s="119"/>
    </row>
    <row r="44" ht="12.0" customHeight="1">
      <c r="C44" s="134"/>
      <c r="D44" s="134"/>
      <c r="F44" s="134"/>
      <c r="G44" s="119"/>
      <c r="I44" s="119"/>
    </row>
    <row r="45" ht="12.0" customHeight="1">
      <c r="C45" s="134"/>
      <c r="D45" s="134"/>
      <c r="F45" s="134"/>
      <c r="G45" s="119"/>
      <c r="I45" s="119"/>
    </row>
    <row r="46" ht="12.0" customHeight="1">
      <c r="C46" s="134"/>
      <c r="D46" s="134"/>
      <c r="F46" s="134"/>
      <c r="G46" s="119"/>
      <c r="I46" s="119"/>
    </row>
    <row r="47" ht="12.0" customHeight="1">
      <c r="C47" s="134"/>
      <c r="D47" s="134"/>
      <c r="F47" s="134"/>
      <c r="G47" s="119"/>
      <c r="I47" s="119"/>
    </row>
    <row r="48" ht="12.0" customHeight="1">
      <c r="C48" s="134"/>
      <c r="D48" s="134"/>
      <c r="F48" s="134"/>
      <c r="G48" s="119"/>
      <c r="I48" s="119"/>
    </row>
    <row r="49" ht="12.0" customHeight="1">
      <c r="C49" s="134"/>
      <c r="D49" s="134"/>
      <c r="F49" s="134"/>
      <c r="G49" s="119"/>
      <c r="I49" s="119"/>
    </row>
    <row r="50" ht="12.0" customHeight="1">
      <c r="C50" s="134"/>
      <c r="D50" s="134"/>
      <c r="F50" s="134"/>
      <c r="G50" s="119"/>
      <c r="I50" s="119"/>
    </row>
    <row r="51" ht="12.0" customHeight="1">
      <c r="C51" s="134"/>
      <c r="D51" s="134"/>
      <c r="F51" s="134"/>
      <c r="G51" s="119"/>
      <c r="I51" s="119"/>
    </row>
    <row r="52" ht="12.0" customHeight="1">
      <c r="C52" s="134"/>
      <c r="D52" s="134"/>
      <c r="F52" s="134"/>
      <c r="G52" s="119"/>
      <c r="I52" s="119"/>
    </row>
    <row r="53" ht="12.0" customHeight="1">
      <c r="C53" s="134"/>
      <c r="D53" s="134"/>
      <c r="F53" s="134"/>
      <c r="G53" s="119"/>
      <c r="I53" s="119"/>
    </row>
    <row r="54" ht="12.0" customHeight="1">
      <c r="C54" s="134"/>
      <c r="D54" s="134"/>
      <c r="F54" s="134"/>
      <c r="G54" s="119"/>
      <c r="I54" s="119"/>
    </row>
    <row r="55" ht="12.0" customHeight="1">
      <c r="C55" s="134"/>
      <c r="D55" s="134"/>
      <c r="F55" s="134"/>
      <c r="G55" s="119"/>
      <c r="I55" s="119"/>
    </row>
    <row r="56" ht="12.0" customHeight="1">
      <c r="C56" s="134"/>
      <c r="D56" s="134"/>
      <c r="F56" s="134"/>
      <c r="G56" s="119"/>
      <c r="I56" s="119"/>
    </row>
    <row r="57" ht="12.0" customHeight="1">
      <c r="C57" s="134"/>
      <c r="D57" s="134"/>
      <c r="F57" s="134"/>
      <c r="G57" s="119"/>
      <c r="I57" s="119"/>
    </row>
    <row r="58" ht="12.0" customHeight="1">
      <c r="C58" s="134"/>
      <c r="D58" s="134"/>
      <c r="F58" s="134"/>
      <c r="G58" s="119"/>
      <c r="I58" s="119"/>
    </row>
    <row r="59" ht="12.0" customHeight="1">
      <c r="C59" s="134"/>
      <c r="D59" s="134"/>
      <c r="F59" s="134"/>
      <c r="G59" s="119"/>
      <c r="I59" s="119"/>
    </row>
    <row r="60" ht="12.0" customHeight="1">
      <c r="C60" s="134"/>
      <c r="D60" s="134"/>
      <c r="F60" s="134"/>
      <c r="G60" s="119"/>
      <c r="I60" s="119"/>
    </row>
    <row r="61" ht="12.0" customHeight="1">
      <c r="C61" s="134"/>
      <c r="D61" s="134"/>
      <c r="F61" s="134"/>
      <c r="G61" s="119"/>
      <c r="I61" s="119"/>
    </row>
    <row r="62" ht="12.0" customHeight="1">
      <c r="C62" s="134"/>
      <c r="D62" s="134"/>
      <c r="F62" s="134"/>
      <c r="G62" s="119"/>
      <c r="I62" s="119"/>
    </row>
    <row r="63" ht="12.0" customHeight="1">
      <c r="C63" s="134"/>
      <c r="D63" s="134"/>
      <c r="F63" s="134"/>
      <c r="G63" s="119"/>
      <c r="I63" s="119"/>
    </row>
    <row r="64" ht="12.0" customHeight="1">
      <c r="C64" s="134"/>
      <c r="D64" s="134"/>
      <c r="F64" s="134"/>
      <c r="G64" s="119"/>
      <c r="I64" s="119"/>
    </row>
    <row r="65" ht="12.0" customHeight="1">
      <c r="C65" s="134"/>
      <c r="D65" s="134"/>
      <c r="F65" s="134"/>
      <c r="G65" s="119"/>
      <c r="I65" s="119"/>
    </row>
    <row r="66" ht="12.0" customHeight="1">
      <c r="C66" s="134"/>
      <c r="D66" s="134"/>
      <c r="F66" s="134"/>
      <c r="G66" s="119"/>
      <c r="I66" s="119"/>
    </row>
    <row r="67" ht="12.0" customHeight="1">
      <c r="C67" s="134"/>
      <c r="D67" s="134"/>
      <c r="F67" s="134"/>
      <c r="G67" s="119"/>
      <c r="I67" s="119"/>
    </row>
    <row r="68" ht="12.0" customHeight="1">
      <c r="C68" s="134"/>
      <c r="D68" s="134"/>
      <c r="F68" s="134"/>
      <c r="G68" s="119"/>
      <c r="I68" s="119"/>
    </row>
    <row r="69" ht="12.0" customHeight="1">
      <c r="C69" s="134"/>
      <c r="D69" s="134"/>
      <c r="F69" s="134"/>
      <c r="G69" s="119"/>
      <c r="I69" s="119"/>
    </row>
    <row r="70" ht="12.0" customHeight="1">
      <c r="C70" s="134"/>
      <c r="D70" s="134"/>
      <c r="F70" s="134"/>
      <c r="G70" s="119"/>
      <c r="I70" s="119"/>
    </row>
    <row r="71" ht="12.0" customHeight="1">
      <c r="C71" s="134"/>
      <c r="D71" s="134"/>
      <c r="F71" s="134"/>
      <c r="G71" s="119"/>
      <c r="I71" s="119"/>
    </row>
    <row r="72" ht="12.0" customHeight="1">
      <c r="C72" s="134"/>
      <c r="D72" s="134"/>
      <c r="F72" s="134"/>
      <c r="G72" s="119"/>
      <c r="I72" s="119"/>
    </row>
    <row r="73" ht="12.0" customHeight="1">
      <c r="C73" s="134"/>
      <c r="D73" s="134"/>
      <c r="F73" s="134"/>
      <c r="G73" s="119"/>
      <c r="I73" s="119"/>
    </row>
    <row r="74" ht="12.0" customHeight="1">
      <c r="C74" s="134"/>
      <c r="D74" s="134"/>
      <c r="F74" s="134"/>
      <c r="G74" s="119"/>
      <c r="I74" s="119"/>
    </row>
    <row r="75" ht="12.0" customHeight="1">
      <c r="C75" s="134"/>
      <c r="D75" s="134"/>
      <c r="F75" s="134"/>
      <c r="G75" s="119"/>
      <c r="I75" s="119"/>
    </row>
    <row r="76" ht="12.0" customHeight="1">
      <c r="C76" s="134"/>
      <c r="D76" s="134"/>
      <c r="F76" s="134"/>
      <c r="G76" s="119"/>
      <c r="I76" s="119"/>
    </row>
    <row r="77" ht="12.0" customHeight="1">
      <c r="C77" s="134"/>
      <c r="D77" s="134"/>
      <c r="F77" s="134"/>
      <c r="G77" s="119"/>
      <c r="I77" s="119"/>
    </row>
    <row r="78" ht="12.0" customHeight="1">
      <c r="C78" s="134"/>
      <c r="D78" s="134"/>
      <c r="F78" s="134"/>
      <c r="G78" s="119"/>
      <c r="I78" s="119"/>
    </row>
    <row r="79" ht="12.0" customHeight="1">
      <c r="C79" s="134"/>
      <c r="D79" s="134"/>
      <c r="F79" s="134"/>
      <c r="G79" s="119"/>
      <c r="I79" s="119"/>
    </row>
    <row r="80" ht="12.0" customHeight="1">
      <c r="C80" s="134"/>
      <c r="D80" s="134"/>
      <c r="F80" s="134"/>
      <c r="G80" s="119"/>
      <c r="I80" s="119"/>
    </row>
    <row r="81" ht="12.0" customHeight="1">
      <c r="C81" s="134"/>
      <c r="D81" s="134"/>
      <c r="F81" s="134"/>
      <c r="G81" s="119"/>
      <c r="I81" s="119"/>
    </row>
    <row r="82" ht="12.0" customHeight="1">
      <c r="C82" s="134"/>
      <c r="D82" s="134"/>
      <c r="F82" s="134"/>
      <c r="G82" s="119"/>
      <c r="I82" s="119"/>
    </row>
    <row r="83" ht="12.0" customHeight="1">
      <c r="C83" s="134"/>
      <c r="D83" s="134"/>
      <c r="F83" s="134"/>
      <c r="G83" s="119"/>
      <c r="I83" s="119"/>
    </row>
    <row r="84" ht="12.0" customHeight="1">
      <c r="C84" s="134"/>
      <c r="D84" s="134"/>
      <c r="F84" s="134"/>
      <c r="G84" s="119"/>
      <c r="I84" s="119"/>
    </row>
    <row r="85" ht="12.0" customHeight="1">
      <c r="C85" s="134"/>
      <c r="D85" s="134"/>
      <c r="F85" s="134"/>
      <c r="G85" s="119"/>
      <c r="I85" s="119"/>
    </row>
    <row r="86" ht="12.0" customHeight="1">
      <c r="C86" s="134"/>
      <c r="D86" s="134"/>
      <c r="F86" s="134"/>
      <c r="G86" s="119"/>
      <c r="I86" s="119"/>
    </row>
    <row r="87" ht="12.0" customHeight="1">
      <c r="C87" s="134"/>
      <c r="D87" s="134"/>
      <c r="F87" s="134"/>
      <c r="G87" s="119"/>
      <c r="I87" s="119"/>
    </row>
    <row r="88" ht="12.0" customHeight="1">
      <c r="C88" s="134"/>
      <c r="D88" s="134"/>
      <c r="F88" s="134"/>
      <c r="G88" s="119"/>
      <c r="I88" s="119"/>
    </row>
    <row r="89" ht="12.0" customHeight="1">
      <c r="C89" s="134"/>
      <c r="D89" s="134"/>
      <c r="F89" s="134"/>
      <c r="G89" s="119"/>
      <c r="I89" s="119"/>
    </row>
    <row r="90" ht="12.0" customHeight="1">
      <c r="C90" s="134"/>
      <c r="D90" s="134"/>
      <c r="F90" s="134"/>
      <c r="G90" s="119"/>
      <c r="I90" s="119"/>
    </row>
    <row r="91" ht="12.0" customHeight="1">
      <c r="C91" s="134"/>
      <c r="D91" s="134"/>
      <c r="F91" s="134"/>
      <c r="G91" s="119"/>
      <c r="I91" s="119"/>
    </row>
    <row r="92" ht="12.0" customHeight="1">
      <c r="C92" s="134"/>
      <c r="D92" s="134"/>
      <c r="F92" s="134"/>
      <c r="G92" s="119"/>
      <c r="I92" s="119"/>
    </row>
    <row r="93" ht="12.0" customHeight="1">
      <c r="C93" s="134"/>
      <c r="D93" s="134"/>
      <c r="F93" s="134"/>
      <c r="G93" s="119"/>
      <c r="I93" s="119"/>
    </row>
    <row r="94" ht="12.0" customHeight="1">
      <c r="C94" s="134"/>
      <c r="D94" s="134"/>
      <c r="F94" s="134"/>
      <c r="G94" s="119"/>
      <c r="I94" s="119"/>
    </row>
    <row r="95" ht="12.0" customHeight="1">
      <c r="C95" s="134"/>
      <c r="D95" s="134"/>
      <c r="F95" s="134"/>
      <c r="G95" s="119"/>
      <c r="I95" s="119"/>
    </row>
    <row r="96" ht="12.0" customHeight="1">
      <c r="C96" s="134"/>
      <c r="D96" s="134"/>
      <c r="F96" s="134"/>
      <c r="G96" s="119"/>
      <c r="I96" s="119"/>
    </row>
    <row r="97" ht="12.0" customHeight="1">
      <c r="C97" s="134"/>
      <c r="D97" s="134"/>
      <c r="F97" s="134"/>
      <c r="G97" s="119"/>
      <c r="I97" s="119"/>
    </row>
    <row r="98" ht="12.0" customHeight="1">
      <c r="C98" s="134"/>
      <c r="D98" s="134"/>
      <c r="F98" s="134"/>
      <c r="G98" s="119"/>
      <c r="I98" s="119"/>
    </row>
    <row r="99" ht="12.0" customHeight="1">
      <c r="C99" s="134"/>
      <c r="D99" s="134"/>
      <c r="F99" s="134"/>
      <c r="G99" s="119"/>
      <c r="I99" s="119"/>
    </row>
    <row r="100" ht="12.0" customHeight="1">
      <c r="C100" s="134"/>
      <c r="D100" s="134"/>
      <c r="F100" s="134"/>
      <c r="G100" s="119"/>
      <c r="I100" s="119"/>
    </row>
    <row r="101" ht="12.0" customHeight="1">
      <c r="C101" s="134"/>
      <c r="D101" s="134"/>
      <c r="F101" s="134"/>
      <c r="G101" s="119"/>
      <c r="I101" s="119"/>
    </row>
    <row r="102" ht="12.0" customHeight="1">
      <c r="C102" s="134"/>
      <c r="D102" s="134"/>
      <c r="F102" s="134"/>
      <c r="G102" s="119"/>
      <c r="I102" s="119"/>
    </row>
    <row r="103" ht="12.0" customHeight="1">
      <c r="C103" s="134"/>
      <c r="D103" s="134"/>
      <c r="F103" s="134"/>
      <c r="G103" s="119"/>
      <c r="I103" s="119"/>
    </row>
    <row r="104" ht="12.0" customHeight="1">
      <c r="C104" s="134"/>
      <c r="D104" s="134"/>
      <c r="F104" s="134"/>
      <c r="G104" s="119"/>
      <c r="I104" s="119"/>
    </row>
    <row r="105" ht="12.0" customHeight="1">
      <c r="C105" s="134"/>
      <c r="D105" s="134"/>
      <c r="F105" s="134"/>
      <c r="G105" s="119"/>
      <c r="I105" s="119"/>
    </row>
    <row r="106" ht="12.0" customHeight="1">
      <c r="C106" s="134"/>
      <c r="D106" s="134"/>
      <c r="F106" s="134"/>
      <c r="G106" s="119"/>
      <c r="I106" s="119"/>
    </row>
    <row r="107" ht="12.0" customHeight="1">
      <c r="C107" s="134"/>
      <c r="D107" s="134"/>
      <c r="F107" s="134"/>
      <c r="G107" s="119"/>
      <c r="I107" s="119"/>
    </row>
    <row r="108" ht="12.0" customHeight="1">
      <c r="C108" s="134"/>
      <c r="D108" s="134"/>
      <c r="F108" s="134"/>
      <c r="G108" s="119"/>
      <c r="I108" s="119"/>
    </row>
    <row r="109" ht="12.0" customHeight="1">
      <c r="C109" s="134"/>
      <c r="D109" s="134"/>
      <c r="F109" s="134"/>
      <c r="G109" s="119"/>
      <c r="I109" s="119"/>
    </row>
    <row r="110" ht="12.0" customHeight="1">
      <c r="C110" s="134"/>
      <c r="D110" s="134"/>
      <c r="F110" s="134"/>
      <c r="G110" s="119"/>
      <c r="I110" s="119"/>
    </row>
    <row r="111" ht="12.0" customHeight="1">
      <c r="C111" s="134"/>
      <c r="D111" s="134"/>
      <c r="F111" s="134"/>
      <c r="G111" s="119"/>
      <c r="I111" s="119"/>
    </row>
    <row r="112" ht="12.0" customHeight="1">
      <c r="C112" s="134"/>
      <c r="D112" s="134"/>
      <c r="F112" s="134"/>
      <c r="G112" s="119"/>
      <c r="I112" s="119"/>
    </row>
    <row r="113" ht="12.0" customHeight="1">
      <c r="C113" s="134"/>
      <c r="D113" s="134"/>
      <c r="F113" s="134"/>
      <c r="G113" s="119"/>
      <c r="I113" s="119"/>
    </row>
    <row r="114" ht="12.0" customHeight="1">
      <c r="C114" s="134"/>
      <c r="D114" s="134"/>
      <c r="F114" s="134"/>
      <c r="G114" s="119"/>
      <c r="I114" s="119"/>
    </row>
    <row r="115" ht="12.0" customHeight="1">
      <c r="C115" s="134"/>
      <c r="D115" s="134"/>
      <c r="F115" s="134"/>
      <c r="G115" s="119"/>
      <c r="I115" s="119"/>
    </row>
    <row r="116" ht="12.0" customHeight="1">
      <c r="C116" s="134"/>
      <c r="D116" s="134"/>
      <c r="F116" s="134"/>
      <c r="G116" s="119"/>
      <c r="I116" s="119"/>
    </row>
    <row r="117" ht="12.0" customHeight="1">
      <c r="C117" s="134"/>
      <c r="D117" s="134"/>
      <c r="F117" s="134"/>
      <c r="G117" s="119"/>
      <c r="I117" s="119"/>
    </row>
    <row r="118" ht="12.0" customHeight="1">
      <c r="C118" s="134"/>
      <c r="D118" s="134"/>
      <c r="F118" s="134"/>
      <c r="G118" s="119"/>
      <c r="I118" s="119"/>
    </row>
    <row r="119" ht="12.0" customHeight="1">
      <c r="C119" s="134"/>
      <c r="D119" s="134"/>
      <c r="F119" s="134"/>
      <c r="G119" s="119"/>
      <c r="I119" s="119"/>
    </row>
    <row r="120" ht="12.0" customHeight="1">
      <c r="C120" s="134"/>
      <c r="D120" s="134"/>
      <c r="F120" s="134"/>
      <c r="G120" s="119"/>
      <c r="I120" s="119"/>
    </row>
    <row r="121" ht="12.0" customHeight="1">
      <c r="C121" s="134"/>
      <c r="D121" s="134"/>
      <c r="F121" s="134"/>
      <c r="G121" s="119"/>
      <c r="I121" s="119"/>
    </row>
    <row r="122" ht="12.0" customHeight="1">
      <c r="C122" s="134"/>
      <c r="D122" s="134"/>
      <c r="F122" s="134"/>
      <c r="G122" s="119"/>
      <c r="I122" s="119"/>
    </row>
    <row r="123" ht="12.0" customHeight="1">
      <c r="C123" s="134"/>
      <c r="D123" s="134"/>
      <c r="F123" s="134"/>
      <c r="G123" s="119"/>
      <c r="I123" s="119"/>
    </row>
    <row r="124" ht="12.0" customHeight="1">
      <c r="C124" s="134"/>
      <c r="D124" s="134"/>
      <c r="F124" s="134"/>
      <c r="G124" s="119"/>
      <c r="I124" s="119"/>
    </row>
    <row r="125" ht="12.0" customHeight="1">
      <c r="C125" s="134"/>
      <c r="D125" s="134"/>
      <c r="F125" s="134"/>
      <c r="G125" s="119"/>
      <c r="I125" s="119"/>
    </row>
    <row r="126" ht="12.0" customHeight="1">
      <c r="C126" s="134"/>
      <c r="D126" s="134"/>
      <c r="F126" s="134"/>
      <c r="G126" s="119"/>
      <c r="I126" s="119"/>
    </row>
    <row r="127" ht="12.0" customHeight="1">
      <c r="C127" s="134"/>
      <c r="D127" s="134"/>
      <c r="F127" s="134"/>
      <c r="G127" s="119"/>
      <c r="I127" s="119"/>
    </row>
    <row r="128" ht="12.0" customHeight="1">
      <c r="C128" s="134"/>
      <c r="D128" s="134"/>
      <c r="F128" s="134"/>
      <c r="G128" s="119"/>
      <c r="I128" s="119"/>
    </row>
    <row r="129" ht="12.0" customHeight="1">
      <c r="C129" s="134"/>
      <c r="D129" s="134"/>
      <c r="F129" s="134"/>
      <c r="G129" s="119"/>
      <c r="I129" s="119"/>
    </row>
    <row r="130" ht="12.0" customHeight="1">
      <c r="C130" s="134"/>
      <c r="D130" s="134"/>
      <c r="F130" s="134"/>
      <c r="G130" s="119"/>
      <c r="I130" s="119"/>
    </row>
    <row r="131" ht="12.0" customHeight="1">
      <c r="C131" s="134"/>
      <c r="D131" s="134"/>
      <c r="F131" s="134"/>
      <c r="G131" s="119"/>
      <c r="I131" s="119"/>
    </row>
    <row r="132" ht="12.0" customHeight="1">
      <c r="C132" s="134"/>
      <c r="D132" s="134"/>
      <c r="F132" s="134"/>
      <c r="G132" s="119"/>
      <c r="I132" s="119"/>
    </row>
    <row r="133" ht="12.0" customHeight="1">
      <c r="C133" s="134"/>
      <c r="D133" s="134"/>
      <c r="F133" s="134"/>
      <c r="G133" s="119"/>
      <c r="I133" s="119"/>
    </row>
    <row r="134" ht="12.0" customHeight="1">
      <c r="C134" s="134"/>
      <c r="D134" s="134"/>
      <c r="F134" s="134"/>
      <c r="G134" s="119"/>
      <c r="I134" s="119"/>
    </row>
    <row r="135" ht="12.0" customHeight="1">
      <c r="C135" s="134"/>
      <c r="D135" s="134"/>
      <c r="F135" s="134"/>
      <c r="G135" s="119"/>
      <c r="I135" s="119"/>
    </row>
    <row r="136" ht="12.0" customHeight="1">
      <c r="C136" s="134"/>
      <c r="D136" s="134"/>
      <c r="F136" s="134"/>
      <c r="G136" s="119"/>
      <c r="I136" s="119"/>
    </row>
    <row r="137" ht="12.0" customHeight="1">
      <c r="C137" s="134"/>
      <c r="D137" s="134"/>
      <c r="F137" s="134"/>
      <c r="G137" s="119"/>
      <c r="I137" s="119"/>
    </row>
    <row r="138" ht="12.0" customHeight="1">
      <c r="C138" s="134"/>
      <c r="D138" s="134"/>
      <c r="F138" s="134"/>
      <c r="G138" s="119"/>
      <c r="I138" s="119"/>
    </row>
    <row r="139" ht="12.0" customHeight="1">
      <c r="C139" s="134"/>
      <c r="D139" s="134"/>
      <c r="F139" s="134"/>
      <c r="G139" s="119"/>
      <c r="I139" s="119"/>
    </row>
    <row r="140" ht="12.0" customHeight="1">
      <c r="C140" s="134"/>
      <c r="D140" s="134"/>
      <c r="F140" s="134"/>
      <c r="G140" s="119"/>
      <c r="I140" s="119"/>
    </row>
    <row r="141" ht="12.0" customHeight="1">
      <c r="C141" s="134"/>
      <c r="D141" s="134"/>
      <c r="F141" s="134"/>
      <c r="G141" s="119"/>
      <c r="I141" s="119"/>
    </row>
    <row r="142" ht="12.0" customHeight="1">
      <c r="C142" s="134"/>
      <c r="D142" s="134"/>
      <c r="F142" s="134"/>
      <c r="G142" s="119"/>
      <c r="I142" s="119"/>
    </row>
    <row r="143" ht="12.0" customHeight="1">
      <c r="C143" s="134"/>
      <c r="D143" s="134"/>
      <c r="F143" s="134"/>
      <c r="G143" s="119"/>
      <c r="I143" s="119"/>
    </row>
    <row r="144" ht="12.0" customHeight="1">
      <c r="C144" s="134"/>
      <c r="D144" s="134"/>
      <c r="F144" s="134"/>
      <c r="G144" s="119"/>
      <c r="I144" s="119"/>
    </row>
    <row r="145" ht="12.0" customHeight="1">
      <c r="C145" s="134"/>
      <c r="D145" s="134"/>
      <c r="F145" s="134"/>
      <c r="G145" s="119"/>
      <c r="I145" s="119"/>
    </row>
    <row r="146" ht="12.0" customHeight="1">
      <c r="C146" s="134"/>
      <c r="D146" s="134"/>
      <c r="F146" s="134"/>
      <c r="G146" s="119"/>
      <c r="I146" s="119"/>
    </row>
    <row r="147" ht="12.0" customHeight="1">
      <c r="C147" s="134"/>
      <c r="D147" s="134"/>
      <c r="F147" s="134"/>
      <c r="G147" s="119"/>
      <c r="I147" s="119"/>
    </row>
    <row r="148" ht="12.0" customHeight="1">
      <c r="C148" s="134"/>
      <c r="D148" s="134"/>
      <c r="F148" s="134"/>
      <c r="G148" s="119"/>
      <c r="I148" s="119"/>
    </row>
    <row r="149" ht="12.0" customHeight="1">
      <c r="C149" s="134"/>
      <c r="D149" s="134"/>
      <c r="F149" s="134"/>
      <c r="G149" s="119"/>
      <c r="I149" s="119"/>
    </row>
    <row r="150" ht="12.0" customHeight="1">
      <c r="C150" s="134"/>
      <c r="D150" s="134"/>
      <c r="F150" s="134"/>
      <c r="G150" s="119"/>
      <c r="I150" s="119"/>
    </row>
    <row r="151" ht="12.0" customHeight="1">
      <c r="C151" s="134"/>
      <c r="D151" s="134"/>
      <c r="F151" s="134"/>
      <c r="G151" s="119"/>
      <c r="I151" s="119"/>
    </row>
    <row r="152" ht="12.0" customHeight="1">
      <c r="C152" s="134"/>
      <c r="D152" s="134"/>
      <c r="F152" s="134"/>
      <c r="G152" s="119"/>
      <c r="I152" s="119"/>
    </row>
    <row r="153" ht="12.0" customHeight="1">
      <c r="C153" s="134"/>
      <c r="D153" s="134"/>
      <c r="F153" s="134"/>
      <c r="G153" s="119"/>
      <c r="I153" s="119"/>
    </row>
    <row r="154" ht="12.0" customHeight="1">
      <c r="C154" s="134"/>
      <c r="D154" s="134"/>
      <c r="F154" s="134"/>
      <c r="G154" s="119"/>
      <c r="I154" s="119"/>
    </row>
    <row r="155" ht="12.0" customHeight="1">
      <c r="C155" s="134"/>
      <c r="D155" s="134"/>
      <c r="F155" s="134"/>
      <c r="G155" s="119"/>
      <c r="I155" s="119"/>
    </row>
    <row r="156" ht="12.0" customHeight="1">
      <c r="C156" s="134"/>
      <c r="D156" s="134"/>
      <c r="F156" s="134"/>
      <c r="G156" s="119"/>
      <c r="I156" s="119"/>
    </row>
    <row r="157" ht="12.0" customHeight="1">
      <c r="C157" s="134"/>
      <c r="D157" s="134"/>
      <c r="F157" s="134"/>
      <c r="G157" s="119"/>
      <c r="I157" s="119"/>
    </row>
    <row r="158" ht="12.0" customHeight="1">
      <c r="C158" s="134"/>
      <c r="D158" s="134"/>
      <c r="F158" s="134"/>
      <c r="G158" s="119"/>
      <c r="I158" s="119"/>
    </row>
    <row r="159" ht="12.0" customHeight="1">
      <c r="C159" s="134"/>
      <c r="D159" s="134"/>
      <c r="F159" s="134"/>
      <c r="G159" s="119"/>
      <c r="I159" s="119"/>
    </row>
    <row r="160" ht="12.0" customHeight="1">
      <c r="C160" s="134"/>
      <c r="D160" s="134"/>
      <c r="F160" s="134"/>
      <c r="G160" s="119"/>
      <c r="I160" s="119"/>
    </row>
    <row r="161" ht="12.0" customHeight="1">
      <c r="C161" s="134"/>
      <c r="D161" s="134"/>
      <c r="F161" s="134"/>
      <c r="G161" s="119"/>
      <c r="I161" s="119"/>
    </row>
    <row r="162" ht="12.0" customHeight="1">
      <c r="C162" s="134"/>
      <c r="D162" s="134"/>
      <c r="F162" s="134"/>
      <c r="G162" s="119"/>
      <c r="I162" s="119"/>
    </row>
    <row r="163" ht="12.0" customHeight="1">
      <c r="C163" s="134"/>
      <c r="D163" s="134"/>
      <c r="F163" s="134"/>
      <c r="G163" s="119"/>
      <c r="I163" s="119"/>
    </row>
    <row r="164" ht="12.0" customHeight="1">
      <c r="C164" s="134"/>
      <c r="D164" s="134"/>
      <c r="F164" s="134"/>
      <c r="G164" s="119"/>
      <c r="I164" s="119"/>
    </row>
    <row r="165" ht="12.0" customHeight="1">
      <c r="C165" s="134"/>
      <c r="D165" s="134"/>
      <c r="F165" s="134"/>
      <c r="G165" s="119"/>
      <c r="I165" s="119"/>
    </row>
    <row r="166" ht="12.0" customHeight="1">
      <c r="C166" s="134"/>
      <c r="D166" s="134"/>
      <c r="F166" s="134"/>
      <c r="G166" s="119"/>
      <c r="I166" s="119"/>
    </row>
    <row r="167" ht="12.0" customHeight="1">
      <c r="C167" s="134"/>
      <c r="D167" s="134"/>
      <c r="F167" s="134"/>
      <c r="G167" s="119"/>
      <c r="I167" s="119"/>
    </row>
    <row r="168" ht="12.0" customHeight="1">
      <c r="C168" s="134"/>
      <c r="D168" s="134"/>
      <c r="F168" s="134"/>
      <c r="G168" s="119"/>
      <c r="I168" s="119"/>
    </row>
    <row r="169" ht="12.0" customHeight="1">
      <c r="C169" s="134"/>
      <c r="D169" s="134"/>
      <c r="F169" s="134"/>
      <c r="G169" s="119"/>
      <c r="I169" s="119"/>
    </row>
    <row r="170" ht="12.0" customHeight="1">
      <c r="C170" s="134"/>
      <c r="D170" s="134"/>
      <c r="F170" s="134"/>
      <c r="G170" s="119"/>
      <c r="I170" s="119"/>
    </row>
    <row r="171" ht="12.0" customHeight="1">
      <c r="C171" s="134"/>
      <c r="D171" s="134"/>
      <c r="F171" s="134"/>
      <c r="G171" s="119"/>
      <c r="I171" s="119"/>
    </row>
    <row r="172" ht="12.0" customHeight="1">
      <c r="C172" s="134"/>
      <c r="D172" s="134"/>
      <c r="F172" s="134"/>
      <c r="G172" s="119"/>
      <c r="I172" s="119"/>
    </row>
    <row r="173" ht="12.0" customHeight="1">
      <c r="C173" s="134"/>
      <c r="D173" s="134"/>
      <c r="F173" s="134"/>
      <c r="G173" s="119"/>
      <c r="I173" s="119"/>
    </row>
    <row r="174" ht="12.0" customHeight="1">
      <c r="C174" s="134"/>
      <c r="D174" s="134"/>
      <c r="F174" s="134"/>
      <c r="G174" s="119"/>
      <c r="I174" s="119"/>
    </row>
    <row r="175" ht="12.0" customHeight="1">
      <c r="C175" s="134"/>
      <c r="D175" s="134"/>
      <c r="F175" s="134"/>
      <c r="G175" s="119"/>
      <c r="I175" s="119"/>
    </row>
    <row r="176" ht="12.0" customHeight="1">
      <c r="C176" s="134"/>
      <c r="D176" s="134"/>
      <c r="F176" s="134"/>
      <c r="G176" s="119"/>
      <c r="I176" s="119"/>
    </row>
    <row r="177" ht="12.0" customHeight="1">
      <c r="C177" s="134"/>
      <c r="D177" s="134"/>
      <c r="F177" s="134"/>
      <c r="G177" s="119"/>
      <c r="I177" s="119"/>
    </row>
    <row r="178" ht="12.0" customHeight="1">
      <c r="C178" s="134"/>
      <c r="D178" s="134"/>
      <c r="F178" s="134"/>
      <c r="G178" s="119"/>
      <c r="I178" s="119"/>
    </row>
    <row r="179" ht="12.0" customHeight="1">
      <c r="C179" s="134"/>
      <c r="D179" s="134"/>
      <c r="F179" s="134"/>
      <c r="G179" s="119"/>
      <c r="I179" s="119"/>
    </row>
    <row r="180" ht="12.0" customHeight="1">
      <c r="C180" s="134"/>
      <c r="D180" s="134"/>
      <c r="F180" s="134"/>
      <c r="G180" s="119"/>
      <c r="I180" s="119"/>
    </row>
    <row r="181" ht="12.0" customHeight="1">
      <c r="C181" s="134"/>
      <c r="D181" s="134"/>
      <c r="F181" s="134"/>
      <c r="G181" s="119"/>
      <c r="I181" s="119"/>
    </row>
    <row r="182" ht="12.0" customHeight="1">
      <c r="C182" s="134"/>
      <c r="D182" s="134"/>
      <c r="F182" s="134"/>
      <c r="G182" s="119"/>
      <c r="I182" s="119"/>
    </row>
    <row r="183" ht="12.0" customHeight="1">
      <c r="C183" s="134"/>
      <c r="D183" s="134"/>
      <c r="F183" s="134"/>
      <c r="G183" s="119"/>
      <c r="I183" s="119"/>
    </row>
    <row r="184" ht="12.0" customHeight="1">
      <c r="C184" s="134"/>
      <c r="D184" s="134"/>
      <c r="F184" s="134"/>
      <c r="G184" s="119"/>
      <c r="I184" s="119"/>
    </row>
    <row r="185" ht="12.0" customHeight="1">
      <c r="C185" s="134"/>
      <c r="D185" s="134"/>
      <c r="F185" s="134"/>
      <c r="G185" s="119"/>
      <c r="I185" s="119"/>
    </row>
    <row r="186" ht="12.0" customHeight="1">
      <c r="C186" s="134"/>
      <c r="D186" s="134"/>
      <c r="F186" s="134"/>
      <c r="G186" s="119"/>
      <c r="I186" s="119"/>
    </row>
    <row r="187" ht="12.0" customHeight="1">
      <c r="C187" s="134"/>
      <c r="D187" s="134"/>
      <c r="F187" s="134"/>
      <c r="G187" s="119"/>
      <c r="I187" s="119"/>
    </row>
    <row r="188" ht="12.0" customHeight="1">
      <c r="C188" s="134"/>
      <c r="D188" s="134"/>
      <c r="F188" s="134"/>
      <c r="G188" s="119"/>
      <c r="I188" s="119"/>
    </row>
    <row r="189" ht="12.0" customHeight="1">
      <c r="C189" s="134"/>
      <c r="D189" s="134"/>
      <c r="F189" s="134"/>
      <c r="G189" s="119"/>
      <c r="I189" s="119"/>
    </row>
    <row r="190" ht="12.0" customHeight="1">
      <c r="C190" s="134"/>
      <c r="D190" s="134"/>
      <c r="F190" s="134"/>
      <c r="G190" s="119"/>
      <c r="I190" s="119"/>
    </row>
    <row r="191" ht="12.0" customHeight="1">
      <c r="C191" s="134"/>
      <c r="D191" s="134"/>
      <c r="F191" s="134"/>
      <c r="G191" s="119"/>
      <c r="I191" s="119"/>
    </row>
    <row r="192" ht="12.0" customHeight="1">
      <c r="C192" s="134"/>
      <c r="D192" s="134"/>
      <c r="F192" s="134"/>
      <c r="G192" s="119"/>
      <c r="I192" s="119"/>
    </row>
    <row r="193" ht="12.0" customHeight="1">
      <c r="C193" s="134"/>
      <c r="D193" s="134"/>
      <c r="F193" s="134"/>
      <c r="G193" s="119"/>
      <c r="I193" s="119"/>
    </row>
    <row r="194" ht="12.0" customHeight="1">
      <c r="C194" s="134"/>
      <c r="D194" s="134"/>
      <c r="F194" s="134"/>
      <c r="G194" s="119"/>
      <c r="I194" s="119"/>
    </row>
    <row r="195" ht="12.0" customHeight="1">
      <c r="C195" s="134"/>
      <c r="D195" s="134"/>
      <c r="F195" s="134"/>
      <c r="G195" s="119"/>
      <c r="I195" s="119"/>
    </row>
    <row r="196" ht="12.0" customHeight="1">
      <c r="C196" s="134"/>
      <c r="D196" s="134"/>
      <c r="F196" s="134"/>
      <c r="G196" s="119"/>
      <c r="I196" s="119"/>
    </row>
    <row r="197" ht="12.0" customHeight="1">
      <c r="C197" s="134"/>
      <c r="D197" s="134"/>
      <c r="F197" s="134"/>
      <c r="G197" s="119"/>
      <c r="I197" s="119"/>
    </row>
    <row r="198" ht="12.0" customHeight="1">
      <c r="C198" s="134"/>
      <c r="D198" s="134"/>
      <c r="F198" s="134"/>
      <c r="G198" s="119"/>
      <c r="I198" s="119"/>
    </row>
    <row r="199" ht="12.0" customHeight="1">
      <c r="C199" s="134"/>
      <c r="D199" s="134"/>
      <c r="F199" s="134"/>
      <c r="G199" s="119"/>
      <c r="I199" s="119"/>
    </row>
    <row r="200" ht="12.0" customHeight="1">
      <c r="C200" s="134"/>
      <c r="D200" s="134"/>
      <c r="F200" s="134"/>
      <c r="G200" s="119"/>
      <c r="I200" s="119"/>
    </row>
    <row r="201" ht="12.0" customHeight="1">
      <c r="C201" s="134"/>
      <c r="D201" s="134"/>
      <c r="F201" s="134"/>
      <c r="G201" s="119"/>
      <c r="I201" s="119"/>
    </row>
    <row r="202" ht="12.0" customHeight="1">
      <c r="C202" s="134"/>
      <c r="D202" s="134"/>
      <c r="F202" s="134"/>
      <c r="G202" s="119"/>
      <c r="I202" s="119"/>
    </row>
    <row r="203" ht="12.0" customHeight="1">
      <c r="C203" s="134"/>
      <c r="D203" s="134"/>
      <c r="F203" s="134"/>
      <c r="G203" s="119"/>
      <c r="I203" s="119"/>
    </row>
    <row r="204" ht="12.0" customHeight="1">
      <c r="C204" s="134"/>
      <c r="D204" s="134"/>
      <c r="F204" s="134"/>
      <c r="G204" s="119"/>
      <c r="I204" s="119"/>
    </row>
    <row r="205" ht="12.0" customHeight="1">
      <c r="C205" s="134"/>
      <c r="D205" s="134"/>
      <c r="F205" s="134"/>
      <c r="G205" s="119"/>
      <c r="I205" s="119"/>
    </row>
    <row r="206" ht="12.0" customHeight="1">
      <c r="C206" s="134"/>
      <c r="D206" s="134"/>
      <c r="F206" s="134"/>
      <c r="G206" s="119"/>
      <c r="I206" s="119"/>
    </row>
    <row r="207" ht="12.0" customHeight="1">
      <c r="C207" s="134"/>
      <c r="D207" s="134"/>
      <c r="F207" s="134"/>
      <c r="G207" s="119"/>
      <c r="I207" s="119"/>
    </row>
    <row r="208" ht="12.0" customHeight="1">
      <c r="C208" s="134"/>
      <c r="D208" s="134"/>
      <c r="F208" s="134"/>
      <c r="G208" s="119"/>
      <c r="I208" s="119"/>
    </row>
    <row r="209" ht="12.0" customHeight="1">
      <c r="C209" s="134"/>
      <c r="D209" s="134"/>
      <c r="F209" s="134"/>
      <c r="G209" s="119"/>
      <c r="I209" s="119"/>
    </row>
    <row r="210" ht="12.0" customHeight="1">
      <c r="C210" s="134"/>
      <c r="D210" s="134"/>
      <c r="F210" s="134"/>
      <c r="G210" s="119"/>
      <c r="I210" s="119"/>
    </row>
    <row r="211" ht="12.0" customHeight="1">
      <c r="C211" s="134"/>
      <c r="D211" s="134"/>
      <c r="F211" s="134"/>
      <c r="G211" s="119"/>
      <c r="I211" s="119"/>
    </row>
    <row r="212" ht="12.0" customHeight="1">
      <c r="C212" s="134"/>
      <c r="D212" s="134"/>
      <c r="F212" s="134"/>
      <c r="G212" s="119"/>
      <c r="I212" s="119"/>
    </row>
    <row r="213" ht="12.0" customHeight="1">
      <c r="C213" s="134"/>
      <c r="D213" s="134"/>
      <c r="F213" s="134"/>
      <c r="G213" s="119"/>
      <c r="I213" s="119"/>
    </row>
    <row r="214" ht="12.0" customHeight="1">
      <c r="C214" s="134"/>
      <c r="D214" s="134"/>
      <c r="F214" s="134"/>
      <c r="G214" s="119"/>
      <c r="I214" s="119"/>
    </row>
    <row r="215" ht="12.0" customHeight="1">
      <c r="C215" s="134"/>
      <c r="D215" s="134"/>
      <c r="F215" s="134"/>
      <c r="G215" s="119"/>
      <c r="I215" s="119"/>
    </row>
    <row r="216" ht="12.0" customHeight="1">
      <c r="C216" s="134"/>
      <c r="D216" s="134"/>
      <c r="F216" s="134"/>
      <c r="G216" s="119"/>
      <c r="I216" s="119"/>
    </row>
    <row r="217" ht="12.0" customHeight="1">
      <c r="C217" s="134"/>
      <c r="D217" s="134"/>
      <c r="F217" s="134"/>
      <c r="G217" s="119"/>
      <c r="I217" s="119"/>
    </row>
    <row r="218" ht="12.0" customHeight="1">
      <c r="C218" s="134"/>
      <c r="D218" s="134"/>
      <c r="F218" s="134"/>
      <c r="G218" s="119"/>
      <c r="I218" s="119"/>
    </row>
    <row r="219" ht="12.0" customHeight="1">
      <c r="C219" s="134"/>
      <c r="D219" s="134"/>
      <c r="F219" s="134"/>
      <c r="G219" s="119"/>
      <c r="I219" s="119"/>
    </row>
    <row r="220" ht="12.0" customHeight="1">
      <c r="C220" s="134"/>
      <c r="D220" s="134"/>
      <c r="F220" s="134"/>
      <c r="G220" s="119"/>
      <c r="I220" s="119"/>
    </row>
    <row r="221" ht="12.0" customHeight="1">
      <c r="C221" s="134"/>
      <c r="D221" s="134"/>
      <c r="F221" s="134"/>
      <c r="G221" s="119"/>
      <c r="I221" s="119"/>
    </row>
    <row r="222" ht="12.0" customHeight="1">
      <c r="C222" s="134"/>
      <c r="D222" s="134"/>
      <c r="F222" s="134"/>
      <c r="G222" s="119"/>
      <c r="I222" s="119"/>
    </row>
    <row r="223" ht="12.0" customHeight="1">
      <c r="C223" s="134"/>
      <c r="D223" s="134"/>
      <c r="F223" s="134"/>
      <c r="G223" s="119"/>
      <c r="I223" s="119"/>
    </row>
    <row r="224" ht="12.0" customHeight="1">
      <c r="C224" s="134"/>
      <c r="D224" s="134"/>
      <c r="F224" s="134"/>
      <c r="G224" s="119"/>
      <c r="I224" s="119"/>
    </row>
    <row r="225" ht="12.0" customHeight="1">
      <c r="C225" s="134"/>
      <c r="D225" s="134"/>
      <c r="F225" s="134"/>
      <c r="G225" s="119"/>
      <c r="I225" s="119"/>
    </row>
    <row r="226" ht="12.0" customHeight="1">
      <c r="C226" s="134"/>
      <c r="D226" s="134"/>
      <c r="F226" s="134"/>
      <c r="G226" s="119"/>
      <c r="I226" s="119"/>
    </row>
    <row r="227" ht="12.0" customHeight="1">
      <c r="C227" s="134"/>
      <c r="D227" s="134"/>
      <c r="F227" s="134"/>
      <c r="G227" s="119"/>
      <c r="I227" s="119"/>
    </row>
    <row r="228" ht="12.0" customHeight="1">
      <c r="C228" s="134"/>
      <c r="D228" s="134"/>
      <c r="F228" s="134"/>
      <c r="G228" s="119"/>
      <c r="I228" s="119"/>
    </row>
    <row r="229" ht="12.0" customHeight="1">
      <c r="C229" s="134"/>
      <c r="D229" s="134"/>
      <c r="F229" s="134"/>
      <c r="G229" s="119"/>
      <c r="I229" s="119"/>
    </row>
    <row r="230" ht="12.0" customHeight="1">
      <c r="C230" s="134"/>
      <c r="D230" s="134"/>
      <c r="F230" s="134"/>
      <c r="G230" s="119"/>
      <c r="I230" s="119"/>
    </row>
    <row r="231" ht="12.0" customHeight="1">
      <c r="C231" s="134"/>
      <c r="D231" s="134"/>
      <c r="F231" s="134"/>
      <c r="G231" s="119"/>
      <c r="I231" s="119"/>
    </row>
    <row r="232" ht="12.0" customHeight="1">
      <c r="C232" s="134"/>
      <c r="D232" s="134"/>
      <c r="F232" s="134"/>
      <c r="G232" s="119"/>
      <c r="I232" s="119"/>
    </row>
    <row r="233" ht="12.0" customHeight="1">
      <c r="C233" s="134"/>
      <c r="D233" s="134"/>
      <c r="F233" s="134"/>
      <c r="G233" s="119"/>
      <c r="I233" s="119"/>
    </row>
    <row r="234" ht="12.0" customHeight="1">
      <c r="C234" s="134"/>
      <c r="D234" s="134"/>
      <c r="F234" s="134"/>
      <c r="G234" s="119"/>
      <c r="I234" s="119"/>
    </row>
    <row r="235" ht="12.0" customHeight="1">
      <c r="C235" s="134"/>
      <c r="D235" s="134"/>
      <c r="F235" s="134"/>
      <c r="G235" s="119"/>
      <c r="I235" s="119"/>
    </row>
    <row r="236" ht="12.0" customHeight="1">
      <c r="C236" s="134"/>
      <c r="D236" s="134"/>
      <c r="F236" s="134"/>
      <c r="G236" s="119"/>
      <c r="I236" s="119"/>
    </row>
    <row r="237" ht="12.0" customHeight="1">
      <c r="C237" s="134"/>
      <c r="D237" s="134"/>
      <c r="F237" s="134"/>
      <c r="G237" s="119"/>
      <c r="I237" s="119"/>
    </row>
    <row r="238" ht="12.0" customHeight="1">
      <c r="C238" s="134"/>
      <c r="D238" s="134"/>
      <c r="F238" s="134"/>
      <c r="G238" s="119"/>
      <c r="I238" s="119"/>
    </row>
    <row r="239" ht="12.0" customHeight="1">
      <c r="C239" s="134"/>
      <c r="D239" s="134"/>
      <c r="F239" s="134"/>
      <c r="G239" s="119"/>
      <c r="I239" s="119"/>
    </row>
    <row r="240" ht="12.0" customHeight="1">
      <c r="C240" s="134"/>
      <c r="D240" s="134"/>
      <c r="F240" s="134"/>
      <c r="G240" s="119"/>
      <c r="I240" s="119"/>
    </row>
    <row r="241" ht="12.0" customHeight="1">
      <c r="C241" s="134"/>
      <c r="D241" s="134"/>
      <c r="F241" s="134"/>
      <c r="G241" s="119"/>
      <c r="I241" s="119"/>
    </row>
    <row r="242" ht="12.0" customHeight="1">
      <c r="C242" s="134"/>
      <c r="D242" s="134"/>
      <c r="F242" s="134"/>
      <c r="G242" s="119"/>
      <c r="I242" s="119"/>
    </row>
    <row r="243" ht="12.0" customHeight="1">
      <c r="C243" s="134"/>
      <c r="D243" s="134"/>
      <c r="F243" s="134"/>
      <c r="G243" s="119"/>
      <c r="I243" s="119"/>
    </row>
    <row r="244" ht="12.0" customHeight="1">
      <c r="C244" s="134"/>
      <c r="D244" s="134"/>
      <c r="F244" s="134"/>
      <c r="G244" s="119"/>
      <c r="I244" s="119"/>
    </row>
    <row r="245" ht="12.0" customHeight="1">
      <c r="C245" s="134"/>
      <c r="D245" s="134"/>
      <c r="F245" s="134"/>
      <c r="G245" s="119"/>
      <c r="I245" s="119"/>
    </row>
    <row r="246" ht="12.0" customHeight="1">
      <c r="C246" s="134"/>
      <c r="D246" s="134"/>
      <c r="F246" s="134"/>
      <c r="G246" s="119"/>
      <c r="I246" s="119"/>
    </row>
    <row r="247" ht="12.0" customHeight="1">
      <c r="C247" s="134"/>
      <c r="D247" s="134"/>
      <c r="F247" s="134"/>
      <c r="G247" s="119"/>
      <c r="I247" s="119"/>
    </row>
    <row r="248" ht="12.0" customHeight="1">
      <c r="C248" s="134"/>
      <c r="D248" s="134"/>
      <c r="F248" s="134"/>
      <c r="G248" s="119"/>
      <c r="I248" s="119"/>
    </row>
    <row r="249" ht="12.0" customHeight="1">
      <c r="C249" s="134"/>
      <c r="D249" s="134"/>
      <c r="F249" s="134"/>
      <c r="G249" s="119"/>
      <c r="I249" s="119"/>
    </row>
    <row r="250" ht="12.0" customHeight="1">
      <c r="C250" s="134"/>
      <c r="D250" s="134"/>
      <c r="F250" s="134"/>
      <c r="G250" s="119"/>
      <c r="I250" s="119"/>
    </row>
    <row r="251" ht="12.0" customHeight="1">
      <c r="C251" s="134"/>
      <c r="D251" s="134"/>
      <c r="F251" s="134"/>
      <c r="G251" s="119"/>
      <c r="I251" s="119"/>
    </row>
    <row r="252" ht="12.0" customHeight="1">
      <c r="C252" s="134"/>
      <c r="D252" s="134"/>
      <c r="F252" s="134"/>
      <c r="G252" s="119"/>
      <c r="I252" s="119"/>
    </row>
    <row r="253" ht="12.0" customHeight="1">
      <c r="C253" s="134"/>
      <c r="D253" s="134"/>
      <c r="F253" s="134"/>
      <c r="G253" s="119"/>
      <c r="I253" s="119"/>
    </row>
    <row r="254" ht="12.0" customHeight="1">
      <c r="C254" s="134"/>
      <c r="D254" s="134"/>
      <c r="F254" s="134"/>
      <c r="G254" s="119"/>
      <c r="I254" s="119"/>
    </row>
    <row r="255" ht="12.0" customHeight="1">
      <c r="C255" s="134"/>
      <c r="D255" s="134"/>
      <c r="F255" s="134"/>
      <c r="G255" s="119"/>
      <c r="I255" s="119"/>
    </row>
    <row r="256" ht="12.0" customHeight="1">
      <c r="C256" s="134"/>
      <c r="D256" s="134"/>
      <c r="F256" s="134"/>
      <c r="G256" s="119"/>
      <c r="I256" s="119"/>
    </row>
    <row r="257" ht="12.0" customHeight="1">
      <c r="C257" s="134"/>
      <c r="D257" s="134"/>
      <c r="F257" s="134"/>
      <c r="G257" s="119"/>
      <c r="I257" s="119"/>
    </row>
    <row r="258" ht="12.0" customHeight="1">
      <c r="C258" s="134"/>
      <c r="D258" s="134"/>
      <c r="F258" s="134"/>
      <c r="G258" s="119"/>
      <c r="I258" s="119"/>
    </row>
    <row r="259" ht="12.0" customHeight="1">
      <c r="C259" s="134"/>
      <c r="D259" s="134"/>
      <c r="F259" s="134"/>
      <c r="G259" s="119"/>
      <c r="I259" s="119"/>
    </row>
    <row r="260" ht="12.0" customHeight="1">
      <c r="C260" s="134"/>
      <c r="D260" s="134"/>
      <c r="F260" s="134"/>
      <c r="G260" s="119"/>
      <c r="I260" s="119"/>
    </row>
    <row r="261" ht="12.0" customHeight="1">
      <c r="C261" s="134"/>
      <c r="D261" s="134"/>
      <c r="F261" s="134"/>
      <c r="G261" s="119"/>
      <c r="I261" s="119"/>
    </row>
    <row r="262" ht="12.0" customHeight="1">
      <c r="C262" s="134"/>
      <c r="D262" s="134"/>
      <c r="F262" s="134"/>
      <c r="G262" s="119"/>
      <c r="I262" s="119"/>
    </row>
    <row r="263" ht="12.0" customHeight="1">
      <c r="C263" s="134"/>
      <c r="D263" s="134"/>
      <c r="F263" s="134"/>
      <c r="G263" s="119"/>
      <c r="I263" s="119"/>
    </row>
    <row r="264" ht="12.0" customHeight="1">
      <c r="C264" s="134"/>
      <c r="D264" s="134"/>
      <c r="F264" s="134"/>
      <c r="G264" s="119"/>
      <c r="I264" s="119"/>
    </row>
    <row r="265" ht="12.0" customHeight="1">
      <c r="C265" s="134"/>
      <c r="D265" s="134"/>
      <c r="F265" s="134"/>
      <c r="G265" s="119"/>
      <c r="I265" s="119"/>
    </row>
    <row r="266" ht="12.0" customHeight="1">
      <c r="C266" s="134"/>
      <c r="D266" s="134"/>
      <c r="F266" s="134"/>
      <c r="G266" s="119"/>
      <c r="I266" s="119"/>
    </row>
    <row r="267" ht="12.0" customHeight="1">
      <c r="C267" s="134"/>
      <c r="D267" s="134"/>
      <c r="F267" s="134"/>
      <c r="G267" s="119"/>
      <c r="I267" s="119"/>
    </row>
    <row r="268" ht="12.0" customHeight="1">
      <c r="C268" s="134"/>
      <c r="D268" s="134"/>
      <c r="F268" s="134"/>
      <c r="G268" s="119"/>
      <c r="I268" s="119"/>
    </row>
    <row r="269" ht="12.0" customHeight="1">
      <c r="C269" s="134"/>
      <c r="D269" s="134"/>
      <c r="F269" s="134"/>
      <c r="G269" s="119"/>
      <c r="I269" s="119"/>
    </row>
    <row r="270" ht="12.0" customHeight="1">
      <c r="C270" s="134"/>
      <c r="D270" s="134"/>
      <c r="F270" s="134"/>
      <c r="G270" s="119"/>
      <c r="I270" s="119"/>
    </row>
    <row r="271" ht="12.0" customHeight="1">
      <c r="C271" s="134"/>
      <c r="D271" s="134"/>
      <c r="F271" s="134"/>
      <c r="G271" s="119"/>
      <c r="I271" s="119"/>
    </row>
    <row r="272" ht="12.0" customHeight="1">
      <c r="C272" s="134"/>
      <c r="D272" s="134"/>
      <c r="F272" s="134"/>
      <c r="G272" s="119"/>
      <c r="I272" s="119"/>
    </row>
    <row r="273" ht="12.0" customHeight="1">
      <c r="C273" s="134"/>
      <c r="D273" s="134"/>
      <c r="F273" s="134"/>
      <c r="G273" s="119"/>
      <c r="I273" s="119"/>
    </row>
    <row r="274" ht="12.0" customHeight="1">
      <c r="C274" s="134"/>
      <c r="D274" s="134"/>
      <c r="F274" s="134"/>
      <c r="G274" s="119"/>
      <c r="I274" s="119"/>
    </row>
    <row r="275" ht="12.0" customHeight="1">
      <c r="C275" s="134"/>
      <c r="D275" s="134"/>
      <c r="F275" s="134"/>
      <c r="G275" s="119"/>
      <c r="I275" s="119"/>
    </row>
    <row r="276" ht="12.0" customHeight="1">
      <c r="C276" s="134"/>
      <c r="D276" s="134"/>
      <c r="F276" s="134"/>
      <c r="G276" s="119"/>
      <c r="I276" s="119"/>
    </row>
    <row r="277" ht="12.0" customHeight="1">
      <c r="C277" s="134"/>
      <c r="D277" s="134"/>
      <c r="F277" s="134"/>
      <c r="G277" s="119"/>
      <c r="I277" s="119"/>
    </row>
    <row r="278" ht="12.0" customHeight="1">
      <c r="C278" s="134"/>
      <c r="D278" s="134"/>
      <c r="F278" s="134"/>
      <c r="G278" s="119"/>
      <c r="I278" s="119"/>
    </row>
    <row r="279" ht="12.0" customHeight="1">
      <c r="C279" s="134"/>
      <c r="D279" s="134"/>
      <c r="F279" s="134"/>
      <c r="G279" s="119"/>
      <c r="I279" s="119"/>
    </row>
    <row r="280" ht="12.0" customHeight="1">
      <c r="C280" s="134"/>
      <c r="D280" s="134"/>
      <c r="F280" s="134"/>
      <c r="G280" s="119"/>
      <c r="I280" s="119"/>
    </row>
    <row r="281" ht="12.0" customHeight="1">
      <c r="C281" s="134"/>
      <c r="D281" s="134"/>
      <c r="F281" s="134"/>
      <c r="G281" s="119"/>
      <c r="I281" s="119"/>
    </row>
    <row r="282" ht="12.0" customHeight="1">
      <c r="C282" s="134"/>
      <c r="D282" s="134"/>
      <c r="F282" s="134"/>
      <c r="G282" s="119"/>
      <c r="I282" s="119"/>
    </row>
    <row r="283" ht="12.0" customHeight="1">
      <c r="C283" s="134"/>
      <c r="D283" s="134"/>
      <c r="F283" s="134"/>
      <c r="G283" s="119"/>
      <c r="I283" s="119"/>
    </row>
    <row r="284" ht="12.0" customHeight="1">
      <c r="C284" s="134"/>
      <c r="D284" s="134"/>
      <c r="F284" s="134"/>
      <c r="G284" s="119"/>
      <c r="I284" s="119"/>
    </row>
    <row r="285" ht="12.0" customHeight="1">
      <c r="C285" s="134"/>
      <c r="D285" s="134"/>
      <c r="F285" s="134"/>
      <c r="G285" s="119"/>
      <c r="I285" s="119"/>
    </row>
    <row r="286" ht="12.0" customHeight="1">
      <c r="C286" s="134"/>
      <c r="D286" s="134"/>
      <c r="F286" s="134"/>
      <c r="G286" s="119"/>
      <c r="I286" s="119"/>
    </row>
    <row r="287" ht="12.0" customHeight="1">
      <c r="C287" s="134"/>
      <c r="D287" s="134"/>
      <c r="F287" s="134"/>
      <c r="G287" s="119"/>
      <c r="I287" s="119"/>
    </row>
    <row r="288" ht="12.0" customHeight="1">
      <c r="C288" s="134"/>
      <c r="D288" s="134"/>
      <c r="F288" s="134"/>
      <c r="G288" s="119"/>
      <c r="I288" s="119"/>
    </row>
    <row r="289" ht="12.0" customHeight="1">
      <c r="C289" s="134"/>
      <c r="D289" s="134"/>
      <c r="F289" s="134"/>
      <c r="G289" s="119"/>
      <c r="I289" s="119"/>
    </row>
    <row r="290" ht="12.0" customHeight="1">
      <c r="C290" s="134"/>
      <c r="D290" s="134"/>
      <c r="F290" s="134"/>
      <c r="G290" s="119"/>
      <c r="I290" s="119"/>
    </row>
    <row r="291" ht="12.0" customHeight="1">
      <c r="C291" s="134"/>
      <c r="D291" s="134"/>
      <c r="F291" s="134"/>
      <c r="G291" s="119"/>
      <c r="I291" s="119"/>
    </row>
    <row r="292" ht="12.0" customHeight="1">
      <c r="C292" s="134"/>
      <c r="D292" s="134"/>
      <c r="F292" s="134"/>
      <c r="G292" s="119"/>
      <c r="I292" s="119"/>
    </row>
    <row r="293" ht="12.0" customHeight="1">
      <c r="C293" s="134"/>
      <c r="D293" s="134"/>
      <c r="F293" s="134"/>
      <c r="G293" s="119"/>
      <c r="I293" s="119"/>
    </row>
    <row r="294" ht="12.0" customHeight="1">
      <c r="C294" s="134"/>
      <c r="D294" s="134"/>
      <c r="F294" s="134"/>
      <c r="G294" s="119"/>
      <c r="I294" s="119"/>
    </row>
    <row r="295" ht="12.0" customHeight="1">
      <c r="C295" s="134"/>
      <c r="D295" s="134"/>
      <c r="F295" s="134"/>
      <c r="G295" s="119"/>
      <c r="I295" s="119"/>
    </row>
    <row r="296" ht="12.0" customHeight="1">
      <c r="C296" s="134"/>
      <c r="D296" s="134"/>
      <c r="F296" s="134"/>
      <c r="G296" s="119"/>
      <c r="I296" s="119"/>
    </row>
    <row r="297" ht="12.0" customHeight="1">
      <c r="C297" s="134"/>
      <c r="D297" s="134"/>
      <c r="F297" s="134"/>
      <c r="G297" s="119"/>
      <c r="I297" s="119"/>
    </row>
    <row r="298" ht="12.0" customHeight="1">
      <c r="C298" s="134"/>
      <c r="D298" s="134"/>
      <c r="F298" s="134"/>
      <c r="G298" s="119"/>
      <c r="I298" s="119"/>
    </row>
    <row r="299" ht="12.0" customHeight="1">
      <c r="C299" s="134"/>
      <c r="D299" s="134"/>
      <c r="F299" s="134"/>
      <c r="G299" s="119"/>
      <c r="I299" s="119"/>
    </row>
    <row r="300" ht="12.0" customHeight="1">
      <c r="C300" s="134"/>
      <c r="D300" s="134"/>
      <c r="F300" s="134"/>
      <c r="G300" s="119"/>
      <c r="I300" s="119"/>
    </row>
    <row r="301" ht="12.0" customHeight="1">
      <c r="C301" s="134"/>
      <c r="D301" s="134"/>
      <c r="F301" s="134"/>
      <c r="G301" s="119"/>
      <c r="I301" s="119"/>
    </row>
    <row r="302" ht="12.0" customHeight="1">
      <c r="C302" s="134"/>
      <c r="D302" s="134"/>
      <c r="F302" s="134"/>
      <c r="G302" s="119"/>
      <c r="I302" s="119"/>
    </row>
    <row r="303" ht="12.0" customHeight="1">
      <c r="C303" s="134"/>
      <c r="D303" s="134"/>
      <c r="F303" s="134"/>
      <c r="G303" s="119"/>
      <c r="I303" s="119"/>
    </row>
    <row r="304" ht="12.0" customHeight="1">
      <c r="C304" s="134"/>
      <c r="D304" s="134"/>
      <c r="F304" s="134"/>
      <c r="G304" s="119"/>
      <c r="I304" s="119"/>
    </row>
    <row r="305" ht="12.0" customHeight="1">
      <c r="C305" s="134"/>
      <c r="D305" s="134"/>
      <c r="F305" s="134"/>
      <c r="G305" s="119"/>
      <c r="I305" s="119"/>
    </row>
    <row r="306" ht="12.0" customHeight="1">
      <c r="C306" s="134"/>
      <c r="D306" s="134"/>
      <c r="F306" s="134"/>
      <c r="G306" s="119"/>
      <c r="I306" s="119"/>
    </row>
    <row r="307" ht="12.0" customHeight="1">
      <c r="C307" s="134"/>
      <c r="D307" s="134"/>
      <c r="F307" s="134"/>
      <c r="G307" s="119"/>
      <c r="I307" s="119"/>
    </row>
    <row r="308" ht="12.0" customHeight="1">
      <c r="C308" s="134"/>
      <c r="D308" s="134"/>
      <c r="F308" s="134"/>
      <c r="G308" s="119"/>
      <c r="I308" s="119"/>
    </row>
    <row r="309" ht="12.0" customHeight="1">
      <c r="C309" s="134"/>
      <c r="D309" s="134"/>
      <c r="F309" s="134"/>
      <c r="G309" s="119"/>
      <c r="I309" s="119"/>
    </row>
    <row r="310" ht="12.0" customHeight="1">
      <c r="C310" s="134"/>
      <c r="D310" s="134"/>
      <c r="F310" s="134"/>
      <c r="G310" s="119"/>
      <c r="I310" s="119"/>
    </row>
    <row r="311" ht="12.0" customHeight="1">
      <c r="C311" s="134"/>
      <c r="D311" s="134"/>
      <c r="F311" s="134"/>
      <c r="G311" s="119"/>
      <c r="I311" s="119"/>
    </row>
    <row r="312" ht="12.0" customHeight="1">
      <c r="C312" s="134"/>
      <c r="D312" s="134"/>
      <c r="F312" s="134"/>
      <c r="G312" s="119"/>
      <c r="I312" s="119"/>
    </row>
    <row r="313" ht="12.0" customHeight="1">
      <c r="C313" s="134"/>
      <c r="D313" s="134"/>
      <c r="F313" s="134"/>
      <c r="G313" s="119"/>
      <c r="I313" s="119"/>
    </row>
    <row r="314" ht="12.0" customHeight="1">
      <c r="C314" s="134"/>
      <c r="D314" s="134"/>
      <c r="F314" s="134"/>
      <c r="G314" s="119"/>
      <c r="I314" s="119"/>
    </row>
    <row r="315" ht="12.0" customHeight="1">
      <c r="C315" s="134"/>
      <c r="D315" s="134"/>
      <c r="F315" s="134"/>
      <c r="G315" s="119"/>
      <c r="I315" s="119"/>
    </row>
    <row r="316" ht="12.0" customHeight="1">
      <c r="C316" s="134"/>
      <c r="D316" s="134"/>
      <c r="F316" s="134"/>
      <c r="G316" s="119"/>
      <c r="I316" s="119"/>
    </row>
    <row r="317" ht="12.0" customHeight="1">
      <c r="C317" s="134"/>
      <c r="D317" s="134"/>
      <c r="F317" s="134"/>
      <c r="G317" s="119"/>
      <c r="I317" s="119"/>
    </row>
    <row r="318" ht="12.0" customHeight="1">
      <c r="C318" s="134"/>
      <c r="D318" s="134"/>
      <c r="F318" s="134"/>
      <c r="G318" s="119"/>
      <c r="I318" s="119"/>
    </row>
    <row r="319" ht="12.0" customHeight="1">
      <c r="C319" s="134"/>
      <c r="D319" s="134"/>
      <c r="F319" s="134"/>
      <c r="G319" s="119"/>
      <c r="I319" s="119"/>
    </row>
    <row r="320" ht="12.0" customHeight="1">
      <c r="C320" s="134"/>
      <c r="D320" s="134"/>
      <c r="F320" s="134"/>
      <c r="G320" s="119"/>
      <c r="I320" s="119"/>
    </row>
    <row r="321" ht="12.0" customHeight="1">
      <c r="C321" s="134"/>
      <c r="D321" s="134"/>
      <c r="F321" s="134"/>
      <c r="G321" s="119"/>
      <c r="I321" s="119"/>
    </row>
    <row r="322" ht="12.0" customHeight="1">
      <c r="C322" s="134"/>
      <c r="D322" s="134"/>
      <c r="F322" s="134"/>
      <c r="G322" s="119"/>
      <c r="I322" s="119"/>
    </row>
    <row r="323" ht="12.0" customHeight="1">
      <c r="C323" s="134"/>
      <c r="D323" s="134"/>
      <c r="F323" s="134"/>
      <c r="G323" s="119"/>
      <c r="I323" s="119"/>
    </row>
    <row r="324" ht="12.0" customHeight="1">
      <c r="C324" s="134"/>
      <c r="D324" s="134"/>
      <c r="F324" s="134"/>
      <c r="G324" s="119"/>
      <c r="I324" s="119"/>
    </row>
    <row r="325" ht="12.0" customHeight="1">
      <c r="C325" s="134"/>
      <c r="D325" s="134"/>
      <c r="F325" s="134"/>
      <c r="G325" s="119"/>
      <c r="I325" s="119"/>
    </row>
    <row r="326" ht="12.0" customHeight="1">
      <c r="C326" s="134"/>
      <c r="D326" s="134"/>
      <c r="F326" s="134"/>
      <c r="G326" s="119"/>
      <c r="I326" s="119"/>
    </row>
    <row r="327" ht="12.0" customHeight="1">
      <c r="C327" s="134"/>
      <c r="D327" s="134"/>
      <c r="F327" s="134"/>
      <c r="G327" s="119"/>
      <c r="I327" s="119"/>
    </row>
    <row r="328" ht="12.0" customHeight="1">
      <c r="C328" s="134"/>
      <c r="D328" s="134"/>
      <c r="F328" s="134"/>
      <c r="G328" s="119"/>
      <c r="I328" s="119"/>
    </row>
    <row r="329" ht="12.0" customHeight="1">
      <c r="C329" s="134"/>
      <c r="D329" s="134"/>
      <c r="F329" s="134"/>
      <c r="G329" s="119"/>
      <c r="I329" s="119"/>
    </row>
    <row r="330" ht="12.0" customHeight="1">
      <c r="C330" s="134"/>
      <c r="D330" s="134"/>
      <c r="F330" s="134"/>
      <c r="G330" s="119"/>
      <c r="I330" s="119"/>
    </row>
    <row r="331" ht="12.0" customHeight="1">
      <c r="C331" s="134"/>
      <c r="D331" s="134"/>
      <c r="F331" s="134"/>
      <c r="G331" s="119"/>
      <c r="I331" s="119"/>
    </row>
    <row r="332" ht="12.0" customHeight="1">
      <c r="C332" s="134"/>
      <c r="D332" s="134"/>
      <c r="F332" s="134"/>
      <c r="G332" s="119"/>
      <c r="I332" s="119"/>
    </row>
    <row r="333" ht="12.0" customHeight="1">
      <c r="C333" s="134"/>
      <c r="D333" s="134"/>
      <c r="F333" s="134"/>
      <c r="G333" s="119"/>
      <c r="I333" s="119"/>
    </row>
    <row r="334" ht="12.0" customHeight="1">
      <c r="C334" s="134"/>
      <c r="D334" s="134"/>
      <c r="F334" s="134"/>
      <c r="G334" s="119"/>
      <c r="I334" s="119"/>
    </row>
    <row r="335" ht="12.0" customHeight="1">
      <c r="C335" s="134"/>
      <c r="D335" s="134"/>
      <c r="F335" s="134"/>
      <c r="G335" s="119"/>
      <c r="I335" s="119"/>
    </row>
    <row r="336" ht="12.0" customHeight="1">
      <c r="C336" s="134"/>
      <c r="D336" s="134"/>
      <c r="F336" s="134"/>
      <c r="G336" s="119"/>
      <c r="I336" s="119"/>
    </row>
    <row r="337" ht="12.0" customHeight="1">
      <c r="C337" s="134"/>
      <c r="D337" s="134"/>
      <c r="F337" s="134"/>
      <c r="G337" s="119"/>
      <c r="I337" s="119"/>
    </row>
    <row r="338" ht="12.0" customHeight="1">
      <c r="C338" s="134"/>
      <c r="D338" s="134"/>
      <c r="F338" s="134"/>
      <c r="G338" s="119"/>
      <c r="I338" s="119"/>
    </row>
    <row r="339" ht="12.0" customHeight="1">
      <c r="C339" s="134"/>
      <c r="D339" s="134"/>
      <c r="F339" s="134"/>
      <c r="G339" s="119"/>
      <c r="I339" s="119"/>
    </row>
    <row r="340" ht="12.0" customHeight="1">
      <c r="C340" s="134"/>
      <c r="D340" s="134"/>
      <c r="F340" s="134"/>
      <c r="G340" s="119"/>
      <c r="I340" s="119"/>
    </row>
    <row r="341" ht="12.0" customHeight="1">
      <c r="C341" s="134"/>
      <c r="D341" s="134"/>
      <c r="F341" s="134"/>
      <c r="G341" s="119"/>
      <c r="I341" s="119"/>
    </row>
    <row r="342" ht="12.0" customHeight="1">
      <c r="C342" s="134"/>
      <c r="D342" s="134"/>
      <c r="F342" s="134"/>
      <c r="G342" s="119"/>
      <c r="I342" s="119"/>
    </row>
    <row r="343" ht="12.0" customHeight="1">
      <c r="C343" s="134"/>
      <c r="D343" s="134"/>
      <c r="F343" s="134"/>
      <c r="G343" s="119"/>
      <c r="I343" s="119"/>
    </row>
    <row r="344" ht="12.0" customHeight="1">
      <c r="C344" s="134"/>
      <c r="D344" s="134"/>
      <c r="F344" s="134"/>
      <c r="G344" s="119"/>
      <c r="I344" s="119"/>
    </row>
    <row r="345" ht="12.0" customHeight="1">
      <c r="C345" s="134"/>
      <c r="D345" s="134"/>
      <c r="F345" s="134"/>
      <c r="G345" s="119"/>
      <c r="I345" s="119"/>
    </row>
    <row r="346" ht="12.0" customHeight="1">
      <c r="C346" s="134"/>
      <c r="D346" s="134"/>
      <c r="F346" s="134"/>
      <c r="G346" s="119"/>
      <c r="I346" s="119"/>
    </row>
    <row r="347" ht="12.0" customHeight="1">
      <c r="C347" s="134"/>
      <c r="D347" s="134"/>
      <c r="F347" s="134"/>
      <c r="G347" s="119"/>
      <c r="I347" s="119"/>
    </row>
    <row r="348" ht="12.0" customHeight="1">
      <c r="C348" s="134"/>
      <c r="D348" s="134"/>
      <c r="F348" s="134"/>
      <c r="G348" s="119"/>
      <c r="I348" s="119"/>
    </row>
    <row r="349" ht="12.0" customHeight="1">
      <c r="C349" s="134"/>
      <c r="D349" s="134"/>
      <c r="F349" s="134"/>
      <c r="G349" s="119"/>
      <c r="I349" s="119"/>
    </row>
    <row r="350" ht="12.0" customHeight="1">
      <c r="C350" s="134"/>
      <c r="D350" s="134"/>
      <c r="F350" s="134"/>
      <c r="G350" s="119"/>
      <c r="I350" s="119"/>
    </row>
    <row r="351" ht="12.0" customHeight="1">
      <c r="C351" s="134"/>
      <c r="D351" s="134"/>
      <c r="F351" s="134"/>
      <c r="G351" s="119"/>
      <c r="I351" s="119"/>
    </row>
    <row r="352" ht="12.0" customHeight="1">
      <c r="C352" s="134"/>
      <c r="D352" s="134"/>
      <c r="F352" s="134"/>
      <c r="G352" s="119"/>
      <c r="I352" s="119"/>
    </row>
    <row r="353" ht="12.0" customHeight="1">
      <c r="C353" s="134"/>
      <c r="D353" s="134"/>
      <c r="F353" s="134"/>
      <c r="G353" s="119"/>
      <c r="I353" s="119"/>
    </row>
    <row r="354" ht="12.0" customHeight="1">
      <c r="C354" s="134"/>
      <c r="D354" s="134"/>
      <c r="F354" s="134"/>
      <c r="G354" s="119"/>
      <c r="I354" s="119"/>
    </row>
    <row r="355" ht="12.0" customHeight="1">
      <c r="C355" s="134"/>
      <c r="D355" s="134"/>
      <c r="F355" s="134"/>
      <c r="G355" s="119"/>
      <c r="I355" s="119"/>
    </row>
    <row r="356" ht="12.0" customHeight="1">
      <c r="C356" s="134"/>
      <c r="D356" s="134"/>
      <c r="F356" s="134"/>
      <c r="G356" s="119"/>
      <c r="I356" s="119"/>
    </row>
    <row r="357" ht="12.0" customHeight="1">
      <c r="C357" s="134"/>
      <c r="D357" s="134"/>
      <c r="F357" s="134"/>
      <c r="G357" s="119"/>
      <c r="I357" s="119"/>
    </row>
    <row r="358" ht="12.0" customHeight="1">
      <c r="C358" s="134"/>
      <c r="D358" s="134"/>
      <c r="F358" s="134"/>
      <c r="G358" s="119"/>
      <c r="I358" s="119"/>
    </row>
    <row r="359" ht="12.0" customHeight="1">
      <c r="C359" s="134"/>
      <c r="D359" s="134"/>
      <c r="F359" s="134"/>
      <c r="G359" s="119"/>
      <c r="I359" s="119"/>
    </row>
    <row r="360" ht="12.0" customHeight="1">
      <c r="C360" s="134"/>
      <c r="D360" s="134"/>
      <c r="F360" s="134"/>
      <c r="G360" s="119"/>
      <c r="I360" s="119"/>
    </row>
    <row r="361" ht="12.0" customHeight="1">
      <c r="C361" s="134"/>
      <c r="D361" s="134"/>
      <c r="F361" s="134"/>
      <c r="G361" s="119"/>
      <c r="I361" s="119"/>
    </row>
    <row r="362" ht="12.0" customHeight="1">
      <c r="C362" s="134"/>
      <c r="D362" s="134"/>
      <c r="F362" s="134"/>
      <c r="G362" s="119"/>
      <c r="I362" s="119"/>
    </row>
    <row r="363" ht="12.0" customHeight="1">
      <c r="C363" s="134"/>
      <c r="D363" s="134"/>
      <c r="F363" s="134"/>
      <c r="G363" s="119"/>
      <c r="I363" s="119"/>
    </row>
    <row r="364" ht="12.0" customHeight="1">
      <c r="C364" s="134"/>
      <c r="D364" s="134"/>
      <c r="F364" s="134"/>
      <c r="G364" s="119"/>
      <c r="I364" s="119"/>
    </row>
    <row r="365" ht="12.0" customHeight="1">
      <c r="C365" s="134"/>
      <c r="D365" s="134"/>
      <c r="F365" s="134"/>
      <c r="G365" s="119"/>
      <c r="I365" s="119"/>
    </row>
    <row r="366" ht="12.0" customHeight="1">
      <c r="C366" s="134"/>
      <c r="D366" s="134"/>
      <c r="F366" s="134"/>
      <c r="G366" s="119"/>
      <c r="I366" s="119"/>
    </row>
    <row r="367" ht="12.0" customHeight="1">
      <c r="C367" s="134"/>
      <c r="D367" s="134"/>
      <c r="F367" s="134"/>
      <c r="G367" s="119"/>
      <c r="I367" s="119"/>
    </row>
    <row r="368" ht="12.0" customHeight="1">
      <c r="C368" s="134"/>
      <c r="D368" s="134"/>
      <c r="F368" s="134"/>
      <c r="G368" s="119"/>
      <c r="I368" s="119"/>
    </row>
    <row r="369" ht="12.0" customHeight="1">
      <c r="C369" s="134"/>
      <c r="D369" s="134"/>
      <c r="F369" s="134"/>
      <c r="G369" s="119"/>
      <c r="I369" s="119"/>
    </row>
    <row r="370" ht="12.0" customHeight="1">
      <c r="C370" s="134"/>
      <c r="D370" s="134"/>
      <c r="F370" s="134"/>
      <c r="G370" s="119"/>
      <c r="I370" s="119"/>
    </row>
    <row r="371" ht="12.0" customHeight="1">
      <c r="C371" s="134"/>
      <c r="D371" s="134"/>
      <c r="F371" s="134"/>
      <c r="G371" s="119"/>
      <c r="I371" s="119"/>
    </row>
    <row r="372" ht="12.0" customHeight="1">
      <c r="C372" s="134"/>
      <c r="D372" s="134"/>
      <c r="F372" s="134"/>
      <c r="G372" s="119"/>
      <c r="I372" s="119"/>
    </row>
    <row r="373" ht="12.0" customHeight="1">
      <c r="C373" s="134"/>
      <c r="D373" s="134"/>
      <c r="F373" s="134"/>
      <c r="G373" s="119"/>
      <c r="I373" s="119"/>
    </row>
    <row r="374" ht="12.0" customHeight="1">
      <c r="C374" s="134"/>
      <c r="D374" s="134"/>
      <c r="F374" s="134"/>
      <c r="G374" s="119"/>
      <c r="I374" s="119"/>
    </row>
    <row r="375" ht="12.0" customHeight="1">
      <c r="C375" s="134"/>
      <c r="D375" s="134"/>
      <c r="F375" s="134"/>
      <c r="G375" s="119"/>
      <c r="I375" s="119"/>
    </row>
    <row r="376" ht="12.0" customHeight="1">
      <c r="C376" s="134"/>
      <c r="D376" s="134"/>
      <c r="F376" s="134"/>
      <c r="G376" s="119"/>
      <c r="I376" s="119"/>
    </row>
    <row r="377" ht="12.0" customHeight="1">
      <c r="C377" s="134"/>
      <c r="D377" s="134"/>
      <c r="F377" s="134"/>
      <c r="G377" s="119"/>
      <c r="I377" s="119"/>
    </row>
    <row r="378" ht="12.0" customHeight="1">
      <c r="C378" s="134"/>
      <c r="D378" s="134"/>
      <c r="F378" s="134"/>
      <c r="G378" s="119"/>
      <c r="I378" s="119"/>
    </row>
    <row r="379" ht="12.0" customHeight="1">
      <c r="C379" s="134"/>
      <c r="D379" s="134"/>
      <c r="F379" s="134"/>
      <c r="G379" s="119"/>
      <c r="I379" s="119"/>
    </row>
    <row r="380" ht="12.0" customHeight="1">
      <c r="C380" s="134"/>
      <c r="D380" s="134"/>
      <c r="F380" s="134"/>
      <c r="G380" s="119"/>
      <c r="I380" s="119"/>
    </row>
    <row r="381" ht="12.0" customHeight="1">
      <c r="C381" s="134"/>
      <c r="D381" s="134"/>
      <c r="F381" s="134"/>
      <c r="G381" s="119"/>
      <c r="I381" s="119"/>
    </row>
    <row r="382" ht="12.0" customHeight="1">
      <c r="C382" s="134"/>
      <c r="D382" s="134"/>
      <c r="F382" s="134"/>
      <c r="G382" s="119"/>
      <c r="I382" s="119"/>
    </row>
    <row r="383" ht="12.0" customHeight="1">
      <c r="C383" s="134"/>
      <c r="D383" s="134"/>
      <c r="F383" s="134"/>
      <c r="G383" s="119"/>
      <c r="I383" s="119"/>
    </row>
    <row r="384" ht="12.0" customHeight="1">
      <c r="C384" s="134"/>
      <c r="D384" s="134"/>
      <c r="F384" s="134"/>
      <c r="G384" s="119"/>
      <c r="I384" s="119"/>
    </row>
    <row r="385" ht="12.0" customHeight="1">
      <c r="C385" s="134"/>
      <c r="D385" s="134"/>
      <c r="F385" s="134"/>
      <c r="G385" s="119"/>
      <c r="I385" s="119"/>
    </row>
    <row r="386" ht="12.0" customHeight="1">
      <c r="C386" s="134"/>
      <c r="D386" s="134"/>
      <c r="F386" s="134"/>
      <c r="G386" s="119"/>
      <c r="I386" s="119"/>
    </row>
    <row r="387" ht="12.0" customHeight="1">
      <c r="C387" s="134"/>
      <c r="D387" s="134"/>
      <c r="F387" s="134"/>
      <c r="G387" s="119"/>
      <c r="I387" s="119"/>
    </row>
    <row r="388" ht="12.0" customHeight="1">
      <c r="C388" s="134"/>
      <c r="D388" s="134"/>
      <c r="F388" s="134"/>
      <c r="G388" s="119"/>
      <c r="I388" s="119"/>
    </row>
    <row r="389" ht="12.0" customHeight="1">
      <c r="C389" s="134"/>
      <c r="D389" s="134"/>
      <c r="F389" s="134"/>
      <c r="G389" s="119"/>
      <c r="I389" s="119"/>
    </row>
    <row r="390" ht="12.0" customHeight="1">
      <c r="C390" s="134"/>
      <c r="D390" s="134"/>
      <c r="F390" s="134"/>
      <c r="G390" s="119"/>
      <c r="I390" s="119"/>
    </row>
    <row r="391" ht="12.0" customHeight="1">
      <c r="C391" s="134"/>
      <c r="D391" s="134"/>
      <c r="F391" s="134"/>
      <c r="G391" s="119"/>
      <c r="I391" s="119"/>
    </row>
    <row r="392" ht="12.0" customHeight="1">
      <c r="C392" s="134"/>
      <c r="D392" s="134"/>
      <c r="F392" s="134"/>
      <c r="G392" s="119"/>
      <c r="I392" s="119"/>
    </row>
    <row r="393" ht="12.0" customHeight="1">
      <c r="C393" s="134"/>
      <c r="D393" s="134"/>
      <c r="F393" s="134"/>
      <c r="G393" s="119"/>
      <c r="I393" s="119"/>
    </row>
    <row r="394" ht="12.0" customHeight="1">
      <c r="C394" s="134"/>
      <c r="D394" s="134"/>
      <c r="F394" s="134"/>
      <c r="G394" s="119"/>
      <c r="I394" s="119"/>
    </row>
    <row r="395" ht="12.0" customHeight="1">
      <c r="C395" s="134"/>
      <c r="D395" s="134"/>
      <c r="F395" s="134"/>
      <c r="G395" s="119"/>
      <c r="I395" s="119"/>
    </row>
    <row r="396" ht="12.0" customHeight="1">
      <c r="C396" s="134"/>
      <c r="D396" s="134"/>
      <c r="F396" s="134"/>
      <c r="G396" s="119"/>
      <c r="I396" s="119"/>
    </row>
    <row r="397" ht="12.0" customHeight="1">
      <c r="C397" s="134"/>
      <c r="D397" s="134"/>
      <c r="F397" s="134"/>
      <c r="G397" s="119"/>
      <c r="I397" s="119"/>
    </row>
    <row r="398" ht="12.0" customHeight="1">
      <c r="C398" s="134"/>
      <c r="D398" s="134"/>
      <c r="F398" s="134"/>
      <c r="G398" s="119"/>
      <c r="I398" s="119"/>
    </row>
    <row r="399" ht="12.0" customHeight="1">
      <c r="C399" s="134"/>
      <c r="D399" s="134"/>
      <c r="F399" s="134"/>
      <c r="G399" s="119"/>
      <c r="I399" s="119"/>
    </row>
    <row r="400" ht="12.0" customHeight="1">
      <c r="C400" s="134"/>
      <c r="D400" s="134"/>
      <c r="F400" s="134"/>
      <c r="G400" s="119"/>
      <c r="I400" s="119"/>
    </row>
    <row r="401" ht="12.0" customHeight="1">
      <c r="C401" s="134"/>
      <c r="D401" s="134"/>
      <c r="F401" s="134"/>
      <c r="G401" s="119"/>
      <c r="I401" s="119"/>
    </row>
    <row r="402" ht="12.0" customHeight="1">
      <c r="C402" s="134"/>
      <c r="D402" s="134"/>
      <c r="F402" s="134"/>
      <c r="G402" s="119"/>
      <c r="I402" s="119"/>
    </row>
    <row r="403" ht="12.0" customHeight="1">
      <c r="C403" s="134"/>
      <c r="D403" s="134"/>
      <c r="F403" s="134"/>
      <c r="G403" s="119"/>
      <c r="I403" s="119"/>
    </row>
    <row r="404" ht="12.0" customHeight="1">
      <c r="C404" s="134"/>
      <c r="D404" s="134"/>
      <c r="F404" s="134"/>
      <c r="G404" s="119"/>
      <c r="I404" s="119"/>
    </row>
    <row r="405" ht="12.0" customHeight="1">
      <c r="C405" s="134"/>
      <c r="D405" s="134"/>
      <c r="F405" s="134"/>
      <c r="G405" s="119"/>
      <c r="I405" s="119"/>
    </row>
    <row r="406" ht="12.0" customHeight="1">
      <c r="C406" s="134"/>
      <c r="D406" s="134"/>
      <c r="F406" s="134"/>
      <c r="G406" s="119"/>
      <c r="I406" s="119"/>
    </row>
    <row r="407" ht="12.0" customHeight="1">
      <c r="C407" s="134"/>
      <c r="D407" s="134"/>
      <c r="F407" s="134"/>
      <c r="G407" s="119"/>
      <c r="I407" s="119"/>
    </row>
    <row r="408" ht="12.0" customHeight="1">
      <c r="C408" s="134"/>
      <c r="D408" s="134"/>
      <c r="F408" s="134"/>
      <c r="G408" s="119"/>
      <c r="I408" s="119"/>
    </row>
    <row r="409" ht="12.0" customHeight="1">
      <c r="C409" s="134"/>
      <c r="D409" s="134"/>
      <c r="F409" s="134"/>
      <c r="G409" s="119"/>
      <c r="I409" s="119"/>
    </row>
    <row r="410" ht="12.0" customHeight="1">
      <c r="C410" s="134"/>
      <c r="D410" s="134"/>
      <c r="F410" s="134"/>
      <c r="G410" s="119"/>
      <c r="I410" s="119"/>
    </row>
    <row r="411" ht="12.0" customHeight="1">
      <c r="C411" s="134"/>
      <c r="D411" s="134"/>
      <c r="F411" s="134"/>
      <c r="G411" s="119"/>
      <c r="I411" s="119"/>
    </row>
    <row r="412" ht="12.0" customHeight="1">
      <c r="C412" s="134"/>
      <c r="D412" s="134"/>
      <c r="F412" s="134"/>
      <c r="G412" s="119"/>
      <c r="I412" s="119"/>
    </row>
    <row r="413" ht="12.0" customHeight="1">
      <c r="C413" s="134"/>
      <c r="D413" s="134"/>
      <c r="F413" s="134"/>
      <c r="G413" s="119"/>
      <c r="I413" s="119"/>
    </row>
    <row r="414" ht="12.0" customHeight="1">
      <c r="C414" s="134"/>
      <c r="D414" s="134"/>
      <c r="F414" s="134"/>
      <c r="G414" s="119"/>
      <c r="I414" s="119"/>
    </row>
    <row r="415" ht="12.0" customHeight="1">
      <c r="C415" s="134"/>
      <c r="D415" s="134"/>
      <c r="F415" s="134"/>
      <c r="G415" s="119"/>
      <c r="I415" s="119"/>
    </row>
    <row r="416" ht="12.0" customHeight="1">
      <c r="C416" s="134"/>
      <c r="D416" s="134"/>
      <c r="F416" s="134"/>
      <c r="G416" s="119"/>
      <c r="I416" s="119"/>
    </row>
    <row r="417" ht="12.0" customHeight="1">
      <c r="C417" s="134"/>
      <c r="D417" s="134"/>
      <c r="F417" s="134"/>
      <c r="G417" s="119"/>
      <c r="I417" s="119"/>
    </row>
    <row r="418" ht="12.0" customHeight="1">
      <c r="C418" s="134"/>
      <c r="D418" s="134"/>
      <c r="F418" s="134"/>
      <c r="G418" s="119"/>
      <c r="I418" s="119"/>
    </row>
    <row r="419" ht="12.0" customHeight="1">
      <c r="C419" s="134"/>
      <c r="D419" s="134"/>
      <c r="F419" s="134"/>
      <c r="G419" s="119"/>
      <c r="I419" s="119"/>
    </row>
    <row r="420" ht="12.0" customHeight="1">
      <c r="C420" s="134"/>
      <c r="D420" s="134"/>
      <c r="F420" s="134"/>
      <c r="G420" s="119"/>
      <c r="I420" s="119"/>
    </row>
    <row r="421" ht="12.0" customHeight="1">
      <c r="C421" s="134"/>
      <c r="D421" s="134"/>
      <c r="F421" s="134"/>
      <c r="G421" s="119"/>
      <c r="I421" s="119"/>
    </row>
    <row r="422" ht="12.0" customHeight="1">
      <c r="C422" s="134"/>
      <c r="D422" s="134"/>
      <c r="F422" s="134"/>
      <c r="G422" s="119"/>
      <c r="I422" s="119"/>
    </row>
    <row r="423" ht="12.0" customHeight="1">
      <c r="C423" s="134"/>
      <c r="D423" s="134"/>
      <c r="F423" s="134"/>
      <c r="G423" s="119"/>
      <c r="I423" s="119"/>
    </row>
    <row r="424" ht="12.0" customHeight="1">
      <c r="C424" s="134"/>
      <c r="D424" s="134"/>
      <c r="F424" s="134"/>
      <c r="G424" s="119"/>
      <c r="I424" s="119"/>
    </row>
    <row r="425" ht="12.0" customHeight="1">
      <c r="C425" s="134"/>
      <c r="D425" s="134"/>
      <c r="F425" s="134"/>
      <c r="G425" s="119"/>
      <c r="I425" s="119"/>
    </row>
    <row r="426" ht="12.0" customHeight="1">
      <c r="C426" s="134"/>
      <c r="D426" s="134"/>
      <c r="F426" s="134"/>
      <c r="G426" s="119"/>
      <c r="I426" s="119"/>
    </row>
    <row r="427" ht="12.0" customHeight="1">
      <c r="C427" s="134"/>
      <c r="D427" s="134"/>
      <c r="F427" s="134"/>
      <c r="G427" s="119"/>
      <c r="I427" s="119"/>
    </row>
    <row r="428" ht="12.0" customHeight="1">
      <c r="C428" s="134"/>
      <c r="D428" s="134"/>
      <c r="F428" s="134"/>
      <c r="G428" s="119"/>
      <c r="I428" s="119"/>
    </row>
    <row r="429" ht="12.0" customHeight="1">
      <c r="C429" s="134"/>
      <c r="D429" s="134"/>
      <c r="F429" s="134"/>
      <c r="G429" s="119"/>
      <c r="I429" s="119"/>
    </row>
    <row r="430" ht="12.0" customHeight="1">
      <c r="C430" s="134"/>
      <c r="D430" s="134"/>
      <c r="F430" s="134"/>
      <c r="G430" s="119"/>
      <c r="I430" s="119"/>
    </row>
    <row r="431" ht="12.0" customHeight="1">
      <c r="C431" s="134"/>
      <c r="D431" s="134"/>
      <c r="F431" s="134"/>
      <c r="G431" s="119"/>
      <c r="I431" s="119"/>
    </row>
    <row r="432" ht="12.0" customHeight="1">
      <c r="C432" s="134"/>
      <c r="D432" s="134"/>
      <c r="F432" s="134"/>
      <c r="G432" s="119"/>
      <c r="I432" s="119"/>
    </row>
    <row r="433" ht="12.0" customHeight="1">
      <c r="C433" s="134"/>
      <c r="D433" s="134"/>
      <c r="F433" s="134"/>
      <c r="G433" s="119"/>
      <c r="I433" s="119"/>
    </row>
    <row r="434" ht="12.0" customHeight="1">
      <c r="C434" s="134"/>
      <c r="D434" s="134"/>
      <c r="F434" s="134"/>
      <c r="G434" s="119"/>
      <c r="I434" s="119"/>
    </row>
    <row r="435" ht="12.0" customHeight="1">
      <c r="C435" s="134"/>
      <c r="D435" s="134"/>
      <c r="F435" s="134"/>
      <c r="G435" s="119"/>
      <c r="I435" s="119"/>
    </row>
    <row r="436" ht="12.0" customHeight="1">
      <c r="C436" s="134"/>
      <c r="D436" s="134"/>
      <c r="F436" s="134"/>
      <c r="G436" s="119"/>
      <c r="I436" s="119"/>
    </row>
    <row r="437" ht="12.0" customHeight="1">
      <c r="C437" s="134"/>
      <c r="D437" s="134"/>
      <c r="F437" s="134"/>
      <c r="G437" s="119"/>
      <c r="I437" s="119"/>
    </row>
    <row r="438" ht="12.0" customHeight="1">
      <c r="C438" s="134"/>
      <c r="D438" s="134"/>
      <c r="F438" s="134"/>
      <c r="G438" s="119"/>
      <c r="I438" s="119"/>
    </row>
    <row r="439" ht="12.0" customHeight="1">
      <c r="C439" s="134"/>
      <c r="D439" s="134"/>
      <c r="F439" s="134"/>
      <c r="G439" s="119"/>
      <c r="I439" s="119"/>
    </row>
    <row r="440" ht="12.0" customHeight="1">
      <c r="C440" s="134"/>
      <c r="D440" s="134"/>
      <c r="F440" s="134"/>
      <c r="G440" s="119"/>
      <c r="I440" s="119"/>
    </row>
    <row r="441" ht="12.0" customHeight="1">
      <c r="C441" s="134"/>
      <c r="D441" s="134"/>
      <c r="F441" s="134"/>
      <c r="G441" s="119"/>
      <c r="I441" s="119"/>
    </row>
    <row r="442" ht="12.0" customHeight="1">
      <c r="C442" s="134"/>
      <c r="D442" s="134"/>
      <c r="F442" s="134"/>
      <c r="G442" s="119"/>
      <c r="I442" s="119"/>
    </row>
    <row r="443" ht="12.0" customHeight="1">
      <c r="C443" s="134"/>
      <c r="D443" s="134"/>
      <c r="F443" s="134"/>
      <c r="G443" s="119"/>
      <c r="I443" s="119"/>
    </row>
    <row r="444" ht="12.0" customHeight="1">
      <c r="C444" s="134"/>
      <c r="D444" s="134"/>
      <c r="F444" s="134"/>
      <c r="G444" s="119"/>
      <c r="I444" s="119"/>
    </row>
    <row r="445" ht="12.0" customHeight="1">
      <c r="C445" s="134"/>
      <c r="D445" s="134"/>
      <c r="F445" s="134"/>
      <c r="G445" s="119"/>
      <c r="I445" s="119"/>
    </row>
    <row r="446" ht="12.0" customHeight="1">
      <c r="C446" s="134"/>
      <c r="D446" s="134"/>
      <c r="F446" s="134"/>
      <c r="G446" s="119"/>
      <c r="I446" s="119"/>
    </row>
    <row r="447" ht="12.0" customHeight="1">
      <c r="C447" s="134"/>
      <c r="D447" s="134"/>
      <c r="F447" s="134"/>
      <c r="G447" s="119"/>
      <c r="I447" s="119"/>
    </row>
    <row r="448" ht="12.0" customHeight="1">
      <c r="C448" s="134"/>
      <c r="D448" s="134"/>
      <c r="F448" s="134"/>
      <c r="G448" s="119"/>
      <c r="I448" s="119"/>
    </row>
    <row r="449" ht="12.0" customHeight="1">
      <c r="C449" s="134"/>
      <c r="D449" s="134"/>
      <c r="F449" s="134"/>
      <c r="G449" s="119"/>
      <c r="I449" s="119"/>
    </row>
    <row r="450" ht="12.0" customHeight="1">
      <c r="C450" s="134"/>
      <c r="D450" s="134"/>
      <c r="F450" s="134"/>
      <c r="G450" s="119"/>
      <c r="I450" s="119"/>
    </row>
    <row r="451" ht="12.0" customHeight="1">
      <c r="C451" s="134"/>
      <c r="D451" s="134"/>
      <c r="F451" s="134"/>
      <c r="G451" s="119"/>
      <c r="I451" s="119"/>
    </row>
    <row r="452" ht="12.0" customHeight="1">
      <c r="C452" s="134"/>
      <c r="D452" s="134"/>
      <c r="F452" s="134"/>
      <c r="G452" s="119"/>
      <c r="I452" s="119"/>
    </row>
    <row r="453" ht="12.0" customHeight="1">
      <c r="C453" s="134"/>
      <c r="D453" s="134"/>
      <c r="F453" s="134"/>
      <c r="G453" s="119"/>
      <c r="I453" s="119"/>
    </row>
    <row r="454" ht="12.0" customHeight="1">
      <c r="C454" s="134"/>
      <c r="D454" s="134"/>
      <c r="F454" s="134"/>
      <c r="G454" s="119"/>
      <c r="I454" s="119"/>
    </row>
    <row r="455" ht="12.0" customHeight="1">
      <c r="C455" s="134"/>
      <c r="D455" s="134"/>
      <c r="F455" s="134"/>
      <c r="G455" s="119"/>
      <c r="I455" s="119"/>
    </row>
    <row r="456" ht="12.0" customHeight="1">
      <c r="C456" s="134"/>
      <c r="D456" s="134"/>
      <c r="F456" s="134"/>
      <c r="G456" s="119"/>
      <c r="I456" s="119"/>
    </row>
    <row r="457" ht="12.0" customHeight="1">
      <c r="C457" s="134"/>
      <c r="D457" s="134"/>
      <c r="F457" s="134"/>
      <c r="G457" s="119"/>
      <c r="I457" s="119"/>
    </row>
    <row r="458" ht="12.0" customHeight="1">
      <c r="C458" s="134"/>
      <c r="D458" s="134"/>
      <c r="F458" s="134"/>
      <c r="G458" s="119"/>
      <c r="I458" s="119"/>
    </row>
    <row r="459" ht="12.0" customHeight="1">
      <c r="C459" s="134"/>
      <c r="D459" s="134"/>
      <c r="F459" s="134"/>
      <c r="G459" s="119"/>
      <c r="I459" s="119"/>
    </row>
    <row r="460" ht="12.0" customHeight="1">
      <c r="C460" s="134"/>
      <c r="D460" s="134"/>
      <c r="F460" s="134"/>
      <c r="G460" s="119"/>
      <c r="I460" s="119"/>
    </row>
    <row r="461" ht="12.0" customHeight="1">
      <c r="C461" s="134"/>
      <c r="D461" s="134"/>
      <c r="F461" s="134"/>
      <c r="G461" s="119"/>
      <c r="I461" s="119"/>
    </row>
    <row r="462" ht="12.0" customHeight="1">
      <c r="C462" s="134"/>
      <c r="D462" s="134"/>
      <c r="F462" s="134"/>
      <c r="G462" s="119"/>
      <c r="I462" s="119"/>
    </row>
    <row r="463" ht="12.0" customHeight="1">
      <c r="C463" s="134"/>
      <c r="D463" s="134"/>
      <c r="F463" s="134"/>
      <c r="G463" s="119"/>
      <c r="I463" s="119"/>
    </row>
    <row r="464" ht="12.0" customHeight="1">
      <c r="C464" s="134"/>
      <c r="D464" s="134"/>
      <c r="F464" s="134"/>
      <c r="G464" s="119"/>
      <c r="I464" s="119"/>
    </row>
    <row r="465" ht="12.0" customHeight="1">
      <c r="C465" s="134"/>
      <c r="D465" s="134"/>
      <c r="F465" s="134"/>
      <c r="G465" s="119"/>
      <c r="I465" s="119"/>
    </row>
    <row r="466" ht="12.0" customHeight="1">
      <c r="C466" s="134"/>
      <c r="D466" s="134"/>
      <c r="F466" s="134"/>
      <c r="G466" s="119"/>
      <c r="I466" s="119"/>
    </row>
    <row r="467" ht="12.0" customHeight="1">
      <c r="C467" s="134"/>
      <c r="D467" s="134"/>
      <c r="F467" s="134"/>
      <c r="G467" s="119"/>
      <c r="I467" s="119"/>
    </row>
    <row r="468" ht="12.0" customHeight="1">
      <c r="C468" s="134"/>
      <c r="D468" s="134"/>
      <c r="F468" s="134"/>
      <c r="G468" s="119"/>
      <c r="I468" s="119"/>
    </row>
    <row r="469" ht="12.0" customHeight="1">
      <c r="C469" s="134"/>
      <c r="D469" s="134"/>
      <c r="F469" s="134"/>
      <c r="G469" s="119"/>
      <c r="I469" s="119"/>
    </row>
    <row r="470" ht="12.0" customHeight="1">
      <c r="C470" s="134"/>
      <c r="D470" s="134"/>
      <c r="F470" s="134"/>
      <c r="G470" s="119"/>
      <c r="I470" s="119"/>
    </row>
    <row r="471" ht="12.0" customHeight="1">
      <c r="C471" s="134"/>
      <c r="D471" s="134"/>
      <c r="F471" s="134"/>
      <c r="G471" s="119"/>
      <c r="I471" s="119"/>
    </row>
    <row r="472" ht="12.0" customHeight="1">
      <c r="C472" s="134"/>
      <c r="D472" s="134"/>
      <c r="F472" s="134"/>
      <c r="G472" s="119"/>
      <c r="I472" s="119"/>
    </row>
    <row r="473" ht="12.0" customHeight="1">
      <c r="C473" s="134"/>
      <c r="D473" s="134"/>
      <c r="F473" s="134"/>
      <c r="G473" s="119"/>
      <c r="I473" s="119"/>
    </row>
    <row r="474" ht="12.0" customHeight="1">
      <c r="C474" s="134"/>
      <c r="D474" s="134"/>
      <c r="F474" s="134"/>
      <c r="G474" s="119"/>
      <c r="I474" s="119"/>
    </row>
    <row r="475" ht="12.0" customHeight="1">
      <c r="C475" s="134"/>
      <c r="D475" s="134"/>
      <c r="F475" s="134"/>
      <c r="G475" s="119"/>
      <c r="I475" s="119"/>
    </row>
    <row r="476" ht="12.0" customHeight="1">
      <c r="C476" s="134"/>
      <c r="D476" s="134"/>
      <c r="F476" s="134"/>
      <c r="G476" s="119"/>
      <c r="I476" s="119"/>
    </row>
    <row r="477" ht="12.0" customHeight="1">
      <c r="C477" s="134"/>
      <c r="D477" s="134"/>
      <c r="F477" s="134"/>
      <c r="G477" s="119"/>
      <c r="I477" s="119"/>
    </row>
    <row r="478" ht="12.0" customHeight="1">
      <c r="C478" s="134"/>
      <c r="D478" s="134"/>
      <c r="F478" s="134"/>
      <c r="G478" s="119"/>
      <c r="I478" s="119"/>
    </row>
    <row r="479" ht="12.0" customHeight="1">
      <c r="C479" s="134"/>
      <c r="D479" s="134"/>
      <c r="F479" s="134"/>
      <c r="G479" s="119"/>
      <c r="I479" s="119"/>
    </row>
    <row r="480" ht="12.0" customHeight="1">
      <c r="C480" s="134"/>
      <c r="D480" s="134"/>
      <c r="F480" s="134"/>
      <c r="G480" s="119"/>
      <c r="I480" s="119"/>
    </row>
    <row r="481" ht="12.0" customHeight="1">
      <c r="C481" s="134"/>
      <c r="D481" s="134"/>
      <c r="F481" s="134"/>
      <c r="G481" s="119"/>
      <c r="I481" s="119"/>
    </row>
    <row r="482" ht="12.0" customHeight="1">
      <c r="C482" s="134"/>
      <c r="D482" s="134"/>
      <c r="F482" s="134"/>
      <c r="G482" s="119"/>
      <c r="I482" s="119"/>
    </row>
    <row r="483" ht="12.0" customHeight="1">
      <c r="C483" s="134"/>
      <c r="D483" s="134"/>
      <c r="F483" s="134"/>
      <c r="G483" s="119"/>
      <c r="I483" s="119"/>
    </row>
    <row r="484" ht="12.0" customHeight="1">
      <c r="C484" s="134"/>
      <c r="D484" s="134"/>
      <c r="F484" s="134"/>
      <c r="G484" s="119"/>
      <c r="I484" s="119"/>
    </row>
    <row r="485" ht="12.0" customHeight="1">
      <c r="C485" s="134"/>
      <c r="D485" s="134"/>
      <c r="F485" s="134"/>
      <c r="G485" s="119"/>
      <c r="I485" s="119"/>
    </row>
    <row r="486" ht="12.0" customHeight="1">
      <c r="C486" s="134"/>
      <c r="D486" s="134"/>
      <c r="F486" s="134"/>
      <c r="G486" s="119"/>
      <c r="I486" s="119"/>
    </row>
    <row r="487" ht="12.0" customHeight="1">
      <c r="C487" s="134"/>
      <c r="D487" s="134"/>
      <c r="F487" s="134"/>
      <c r="G487" s="119"/>
      <c r="I487" s="119"/>
    </row>
    <row r="488" ht="12.0" customHeight="1">
      <c r="C488" s="134"/>
      <c r="D488" s="134"/>
      <c r="F488" s="134"/>
      <c r="G488" s="119"/>
      <c r="I488" s="119"/>
    </row>
    <row r="489" ht="12.0" customHeight="1">
      <c r="C489" s="134"/>
      <c r="D489" s="134"/>
      <c r="F489" s="134"/>
      <c r="G489" s="119"/>
      <c r="I489" s="119"/>
    </row>
    <row r="490" ht="12.0" customHeight="1">
      <c r="C490" s="134"/>
      <c r="D490" s="134"/>
      <c r="F490" s="134"/>
      <c r="G490" s="119"/>
      <c r="I490" s="119"/>
    </row>
    <row r="491" ht="12.0" customHeight="1">
      <c r="C491" s="134"/>
      <c r="D491" s="134"/>
      <c r="F491" s="134"/>
      <c r="G491" s="119"/>
      <c r="I491" s="119"/>
    </row>
    <row r="492" ht="12.0" customHeight="1">
      <c r="C492" s="134"/>
      <c r="D492" s="134"/>
      <c r="F492" s="134"/>
      <c r="G492" s="119"/>
      <c r="I492" s="119"/>
    </row>
    <row r="493" ht="12.0" customHeight="1">
      <c r="C493" s="134"/>
      <c r="D493" s="134"/>
      <c r="F493" s="134"/>
      <c r="G493" s="119"/>
      <c r="I493" s="119"/>
    </row>
    <row r="494" ht="12.0" customHeight="1">
      <c r="C494" s="134"/>
      <c r="D494" s="134"/>
      <c r="F494" s="134"/>
      <c r="G494" s="119"/>
      <c r="I494" s="119"/>
    </row>
    <row r="495" ht="12.0" customHeight="1">
      <c r="C495" s="134"/>
      <c r="D495" s="134"/>
      <c r="F495" s="134"/>
      <c r="G495" s="119"/>
      <c r="I495" s="119"/>
    </row>
    <row r="496" ht="12.0" customHeight="1">
      <c r="C496" s="134"/>
      <c r="D496" s="134"/>
      <c r="F496" s="134"/>
      <c r="G496" s="119"/>
      <c r="I496" s="119"/>
    </row>
    <row r="497" ht="12.0" customHeight="1">
      <c r="C497" s="134"/>
      <c r="D497" s="134"/>
      <c r="F497" s="134"/>
      <c r="G497" s="119"/>
      <c r="I497" s="119"/>
    </row>
    <row r="498" ht="12.0" customHeight="1">
      <c r="C498" s="134"/>
      <c r="D498" s="134"/>
      <c r="F498" s="134"/>
      <c r="G498" s="119"/>
      <c r="I498" s="119"/>
    </row>
    <row r="499" ht="12.0" customHeight="1">
      <c r="C499" s="134"/>
      <c r="D499" s="134"/>
      <c r="F499" s="134"/>
      <c r="G499" s="119"/>
      <c r="I499" s="119"/>
    </row>
    <row r="500" ht="12.0" customHeight="1">
      <c r="C500" s="134"/>
      <c r="D500" s="134"/>
      <c r="F500" s="134"/>
      <c r="G500" s="119"/>
      <c r="I500" s="119"/>
    </row>
    <row r="501" ht="12.0" customHeight="1">
      <c r="C501" s="134"/>
      <c r="D501" s="134"/>
      <c r="F501" s="134"/>
      <c r="G501" s="119"/>
      <c r="I501" s="119"/>
    </row>
    <row r="502" ht="12.0" customHeight="1">
      <c r="C502" s="134"/>
      <c r="D502" s="134"/>
      <c r="F502" s="134"/>
      <c r="G502" s="119"/>
      <c r="I502" s="119"/>
    </row>
    <row r="503" ht="12.0" customHeight="1">
      <c r="C503" s="134"/>
      <c r="D503" s="134"/>
      <c r="F503" s="134"/>
      <c r="G503" s="119"/>
      <c r="I503" s="119"/>
    </row>
    <row r="504" ht="12.0" customHeight="1">
      <c r="C504" s="134"/>
      <c r="D504" s="134"/>
      <c r="F504" s="134"/>
      <c r="G504" s="119"/>
      <c r="I504" s="119"/>
    </row>
    <row r="505" ht="12.0" customHeight="1">
      <c r="C505" s="134"/>
      <c r="D505" s="134"/>
      <c r="F505" s="134"/>
      <c r="G505" s="119"/>
      <c r="I505" s="119"/>
    </row>
    <row r="506" ht="12.0" customHeight="1">
      <c r="C506" s="134"/>
      <c r="D506" s="134"/>
      <c r="F506" s="134"/>
      <c r="G506" s="119"/>
      <c r="I506" s="119"/>
    </row>
    <row r="507" ht="12.0" customHeight="1">
      <c r="C507" s="134"/>
      <c r="D507" s="134"/>
      <c r="F507" s="134"/>
      <c r="G507" s="119"/>
      <c r="I507" s="119"/>
    </row>
    <row r="508" ht="12.0" customHeight="1">
      <c r="C508" s="134"/>
      <c r="D508" s="134"/>
      <c r="F508" s="134"/>
      <c r="G508" s="119"/>
      <c r="I508" s="119"/>
    </row>
    <row r="509" ht="12.0" customHeight="1">
      <c r="C509" s="134"/>
      <c r="D509" s="134"/>
      <c r="F509" s="134"/>
      <c r="G509" s="119"/>
      <c r="I509" s="119"/>
    </row>
    <row r="510" ht="12.0" customHeight="1">
      <c r="C510" s="134"/>
      <c r="D510" s="134"/>
      <c r="F510" s="134"/>
      <c r="G510" s="119"/>
      <c r="I510" s="119"/>
    </row>
    <row r="511" ht="12.0" customHeight="1">
      <c r="C511" s="134"/>
      <c r="D511" s="134"/>
      <c r="F511" s="134"/>
      <c r="G511" s="119"/>
      <c r="I511" s="119"/>
    </row>
    <row r="512" ht="12.0" customHeight="1">
      <c r="C512" s="134"/>
      <c r="D512" s="134"/>
      <c r="F512" s="134"/>
      <c r="G512" s="119"/>
      <c r="I512" s="119"/>
    </row>
    <row r="513" ht="12.0" customHeight="1">
      <c r="C513" s="134"/>
      <c r="D513" s="134"/>
      <c r="F513" s="134"/>
      <c r="G513" s="119"/>
      <c r="I513" s="119"/>
    </row>
    <row r="514" ht="12.0" customHeight="1">
      <c r="C514" s="134"/>
      <c r="D514" s="134"/>
      <c r="F514" s="134"/>
      <c r="G514" s="119"/>
      <c r="I514" s="119"/>
    </row>
    <row r="515" ht="12.0" customHeight="1">
      <c r="C515" s="134"/>
      <c r="D515" s="134"/>
      <c r="F515" s="134"/>
      <c r="G515" s="119"/>
      <c r="I515" s="119"/>
    </row>
    <row r="516" ht="12.0" customHeight="1">
      <c r="C516" s="134"/>
      <c r="D516" s="134"/>
      <c r="F516" s="134"/>
      <c r="G516" s="119"/>
      <c r="I516" s="119"/>
    </row>
    <row r="517" ht="12.0" customHeight="1">
      <c r="C517" s="134"/>
      <c r="D517" s="134"/>
      <c r="F517" s="134"/>
      <c r="G517" s="119"/>
      <c r="I517" s="119"/>
    </row>
    <row r="518" ht="12.0" customHeight="1">
      <c r="C518" s="134"/>
      <c r="D518" s="134"/>
      <c r="F518" s="134"/>
      <c r="G518" s="119"/>
      <c r="I518" s="119"/>
    </row>
    <row r="519" ht="12.0" customHeight="1">
      <c r="C519" s="134"/>
      <c r="D519" s="134"/>
      <c r="F519" s="134"/>
      <c r="G519" s="119"/>
      <c r="I519" s="119"/>
    </row>
    <row r="520" ht="12.0" customHeight="1">
      <c r="C520" s="134"/>
      <c r="D520" s="134"/>
      <c r="F520" s="134"/>
      <c r="G520" s="119"/>
      <c r="I520" s="119"/>
    </row>
    <row r="521" ht="12.0" customHeight="1">
      <c r="C521" s="134"/>
      <c r="D521" s="134"/>
      <c r="F521" s="134"/>
      <c r="G521" s="119"/>
      <c r="I521" s="119"/>
    </row>
    <row r="522" ht="12.0" customHeight="1">
      <c r="C522" s="134"/>
      <c r="D522" s="134"/>
      <c r="F522" s="134"/>
      <c r="G522" s="119"/>
      <c r="I522" s="119"/>
    </row>
    <row r="523" ht="12.0" customHeight="1">
      <c r="C523" s="134"/>
      <c r="D523" s="134"/>
      <c r="F523" s="134"/>
      <c r="G523" s="119"/>
      <c r="I523" s="119"/>
    </row>
    <row r="524" ht="12.0" customHeight="1">
      <c r="C524" s="134"/>
      <c r="D524" s="134"/>
      <c r="F524" s="134"/>
      <c r="G524" s="119"/>
      <c r="I524" s="119"/>
    </row>
    <row r="525" ht="12.0" customHeight="1">
      <c r="C525" s="134"/>
      <c r="D525" s="134"/>
      <c r="F525" s="134"/>
      <c r="G525" s="119"/>
      <c r="I525" s="119"/>
    </row>
    <row r="526" ht="12.0" customHeight="1">
      <c r="C526" s="134"/>
      <c r="D526" s="134"/>
      <c r="F526" s="134"/>
      <c r="G526" s="119"/>
      <c r="I526" s="119"/>
    </row>
    <row r="527" ht="12.0" customHeight="1">
      <c r="C527" s="134"/>
      <c r="D527" s="134"/>
      <c r="F527" s="134"/>
      <c r="G527" s="119"/>
      <c r="I527" s="119"/>
    </row>
    <row r="528" ht="12.0" customHeight="1">
      <c r="C528" s="134"/>
      <c r="D528" s="134"/>
      <c r="F528" s="134"/>
      <c r="G528" s="119"/>
      <c r="I528" s="119"/>
    </row>
    <row r="529" ht="12.0" customHeight="1">
      <c r="C529" s="134"/>
      <c r="D529" s="134"/>
      <c r="F529" s="134"/>
      <c r="G529" s="119"/>
      <c r="I529" s="119"/>
    </row>
    <row r="530" ht="12.0" customHeight="1">
      <c r="C530" s="134"/>
      <c r="D530" s="134"/>
      <c r="F530" s="134"/>
      <c r="G530" s="119"/>
      <c r="I530" s="119"/>
    </row>
    <row r="531" ht="12.0" customHeight="1">
      <c r="C531" s="134"/>
      <c r="D531" s="134"/>
      <c r="F531" s="134"/>
      <c r="G531" s="119"/>
      <c r="I531" s="119"/>
    </row>
    <row r="532" ht="12.0" customHeight="1">
      <c r="C532" s="134"/>
      <c r="D532" s="134"/>
      <c r="F532" s="134"/>
      <c r="G532" s="119"/>
      <c r="I532" s="119"/>
    </row>
    <row r="533" ht="12.0" customHeight="1">
      <c r="C533" s="134"/>
      <c r="D533" s="134"/>
      <c r="F533" s="134"/>
      <c r="G533" s="119"/>
      <c r="I533" s="119"/>
    </row>
    <row r="534" ht="12.0" customHeight="1">
      <c r="C534" s="134"/>
      <c r="D534" s="134"/>
      <c r="F534" s="134"/>
      <c r="G534" s="119"/>
      <c r="I534" s="119"/>
    </row>
    <row r="535" ht="12.0" customHeight="1">
      <c r="C535" s="134"/>
      <c r="D535" s="134"/>
      <c r="F535" s="134"/>
      <c r="G535" s="119"/>
      <c r="I535" s="119"/>
    </row>
    <row r="536" ht="12.0" customHeight="1">
      <c r="C536" s="134"/>
      <c r="D536" s="134"/>
      <c r="F536" s="134"/>
      <c r="G536" s="119"/>
      <c r="I536" s="119"/>
    </row>
    <row r="537" ht="12.0" customHeight="1">
      <c r="C537" s="134"/>
      <c r="D537" s="134"/>
      <c r="F537" s="134"/>
      <c r="G537" s="119"/>
      <c r="I537" s="119"/>
    </row>
    <row r="538" ht="12.0" customHeight="1">
      <c r="C538" s="134"/>
      <c r="D538" s="134"/>
      <c r="F538" s="134"/>
      <c r="G538" s="119"/>
      <c r="I538" s="119"/>
    </row>
    <row r="539" ht="12.0" customHeight="1">
      <c r="C539" s="134"/>
      <c r="D539" s="134"/>
      <c r="F539" s="134"/>
      <c r="G539" s="119"/>
      <c r="I539" s="119"/>
    </row>
    <row r="540" ht="12.0" customHeight="1">
      <c r="C540" s="134"/>
      <c r="D540" s="134"/>
      <c r="F540" s="134"/>
      <c r="G540" s="119"/>
      <c r="I540" s="119"/>
    </row>
    <row r="541" ht="12.0" customHeight="1">
      <c r="C541" s="134"/>
      <c r="D541" s="134"/>
      <c r="F541" s="134"/>
      <c r="G541" s="119"/>
      <c r="I541" s="119"/>
    </row>
    <row r="542" ht="12.0" customHeight="1">
      <c r="C542" s="134"/>
      <c r="D542" s="134"/>
      <c r="F542" s="134"/>
      <c r="G542" s="119"/>
      <c r="I542" s="119"/>
    </row>
    <row r="543" ht="12.0" customHeight="1">
      <c r="C543" s="134"/>
      <c r="D543" s="134"/>
      <c r="F543" s="134"/>
      <c r="G543" s="119"/>
      <c r="I543" s="119"/>
    </row>
    <row r="544" ht="12.0" customHeight="1">
      <c r="C544" s="134"/>
      <c r="D544" s="134"/>
      <c r="F544" s="134"/>
      <c r="G544" s="119"/>
      <c r="I544" s="119"/>
    </row>
    <row r="545" ht="12.0" customHeight="1">
      <c r="C545" s="134"/>
      <c r="D545" s="134"/>
      <c r="F545" s="134"/>
      <c r="G545" s="119"/>
      <c r="I545" s="119"/>
    </row>
    <row r="546" ht="12.0" customHeight="1">
      <c r="C546" s="134"/>
      <c r="D546" s="134"/>
      <c r="F546" s="134"/>
      <c r="G546" s="119"/>
      <c r="I546" s="119"/>
    </row>
    <row r="547" ht="12.0" customHeight="1">
      <c r="C547" s="134"/>
      <c r="D547" s="134"/>
      <c r="F547" s="134"/>
      <c r="G547" s="119"/>
      <c r="I547" s="119"/>
    </row>
    <row r="548" ht="12.0" customHeight="1">
      <c r="C548" s="134"/>
      <c r="D548" s="134"/>
      <c r="F548" s="134"/>
      <c r="G548" s="119"/>
      <c r="I548" s="119"/>
    </row>
    <row r="549" ht="12.0" customHeight="1">
      <c r="C549" s="134"/>
      <c r="D549" s="134"/>
      <c r="F549" s="134"/>
      <c r="G549" s="119"/>
      <c r="I549" s="119"/>
    </row>
    <row r="550" ht="12.0" customHeight="1">
      <c r="C550" s="134"/>
      <c r="D550" s="134"/>
      <c r="F550" s="134"/>
      <c r="G550" s="119"/>
      <c r="I550" s="119"/>
    </row>
    <row r="551" ht="12.0" customHeight="1">
      <c r="C551" s="134"/>
      <c r="D551" s="134"/>
      <c r="F551" s="134"/>
      <c r="G551" s="119"/>
      <c r="I551" s="119"/>
    </row>
    <row r="552" ht="12.0" customHeight="1">
      <c r="C552" s="134"/>
      <c r="D552" s="134"/>
      <c r="F552" s="134"/>
      <c r="G552" s="119"/>
      <c r="I552" s="119"/>
    </row>
    <row r="553" ht="12.0" customHeight="1">
      <c r="C553" s="134"/>
      <c r="D553" s="134"/>
      <c r="F553" s="134"/>
      <c r="G553" s="119"/>
      <c r="I553" s="119"/>
    </row>
    <row r="554" ht="12.0" customHeight="1">
      <c r="C554" s="134"/>
      <c r="D554" s="134"/>
      <c r="F554" s="134"/>
      <c r="G554" s="119"/>
      <c r="I554" s="119"/>
    </row>
    <row r="555" ht="12.0" customHeight="1">
      <c r="C555" s="134"/>
      <c r="D555" s="134"/>
      <c r="F555" s="134"/>
      <c r="G555" s="119"/>
      <c r="I555" s="119"/>
    </row>
    <row r="556" ht="12.0" customHeight="1">
      <c r="C556" s="134"/>
      <c r="D556" s="134"/>
      <c r="F556" s="134"/>
      <c r="G556" s="119"/>
      <c r="I556" s="119"/>
    </row>
    <row r="557" ht="12.0" customHeight="1">
      <c r="C557" s="134"/>
      <c r="D557" s="134"/>
      <c r="F557" s="134"/>
      <c r="G557" s="119"/>
      <c r="I557" s="119"/>
    </row>
    <row r="558" ht="12.0" customHeight="1">
      <c r="C558" s="134"/>
      <c r="D558" s="134"/>
      <c r="F558" s="134"/>
      <c r="G558" s="119"/>
      <c r="I558" s="119"/>
    </row>
    <row r="559" ht="12.0" customHeight="1">
      <c r="C559" s="134"/>
      <c r="D559" s="134"/>
      <c r="F559" s="134"/>
      <c r="G559" s="119"/>
      <c r="I559" s="119"/>
    </row>
    <row r="560" ht="12.0" customHeight="1">
      <c r="C560" s="134"/>
      <c r="D560" s="134"/>
      <c r="F560" s="134"/>
      <c r="G560" s="119"/>
      <c r="I560" s="119"/>
    </row>
    <row r="561" ht="12.0" customHeight="1">
      <c r="C561" s="134"/>
      <c r="D561" s="134"/>
      <c r="F561" s="134"/>
      <c r="G561" s="119"/>
      <c r="I561" s="119"/>
    </row>
    <row r="562" ht="12.0" customHeight="1">
      <c r="C562" s="134"/>
      <c r="D562" s="134"/>
      <c r="F562" s="134"/>
      <c r="G562" s="119"/>
      <c r="I562" s="119"/>
    </row>
    <row r="563" ht="12.0" customHeight="1">
      <c r="C563" s="134"/>
      <c r="D563" s="134"/>
      <c r="F563" s="134"/>
      <c r="G563" s="119"/>
      <c r="I563" s="119"/>
    </row>
    <row r="564" ht="12.0" customHeight="1">
      <c r="C564" s="134"/>
      <c r="D564" s="134"/>
      <c r="F564" s="134"/>
      <c r="G564" s="119"/>
      <c r="I564" s="119"/>
    </row>
    <row r="565" ht="12.0" customHeight="1">
      <c r="C565" s="134"/>
      <c r="D565" s="134"/>
      <c r="F565" s="134"/>
      <c r="G565" s="119"/>
      <c r="I565" s="119"/>
    </row>
    <row r="566" ht="12.0" customHeight="1">
      <c r="C566" s="134"/>
      <c r="D566" s="134"/>
      <c r="F566" s="134"/>
      <c r="G566" s="119"/>
      <c r="I566" s="119"/>
    </row>
    <row r="567" ht="12.0" customHeight="1">
      <c r="C567" s="134"/>
      <c r="D567" s="134"/>
      <c r="F567" s="134"/>
      <c r="G567" s="119"/>
      <c r="I567" s="119"/>
    </row>
    <row r="568" ht="12.0" customHeight="1">
      <c r="C568" s="134"/>
      <c r="D568" s="134"/>
      <c r="F568" s="134"/>
      <c r="G568" s="119"/>
      <c r="I568" s="119"/>
    </row>
    <row r="569" ht="12.0" customHeight="1">
      <c r="C569" s="134"/>
      <c r="D569" s="134"/>
      <c r="F569" s="134"/>
      <c r="G569" s="119"/>
      <c r="I569" s="119"/>
    </row>
    <row r="570" ht="12.0" customHeight="1">
      <c r="C570" s="134"/>
      <c r="D570" s="134"/>
      <c r="F570" s="134"/>
      <c r="G570" s="119"/>
      <c r="I570" s="119"/>
    </row>
    <row r="571" ht="12.0" customHeight="1">
      <c r="C571" s="134"/>
      <c r="D571" s="134"/>
      <c r="F571" s="134"/>
      <c r="G571" s="119"/>
      <c r="I571" s="119"/>
    </row>
    <row r="572" ht="12.0" customHeight="1">
      <c r="C572" s="134"/>
      <c r="D572" s="134"/>
      <c r="F572" s="134"/>
      <c r="G572" s="119"/>
      <c r="I572" s="119"/>
    </row>
    <row r="573" ht="12.0" customHeight="1">
      <c r="C573" s="134"/>
      <c r="D573" s="134"/>
      <c r="F573" s="134"/>
      <c r="G573" s="119"/>
      <c r="I573" s="119"/>
    </row>
    <row r="574" ht="12.0" customHeight="1">
      <c r="C574" s="134"/>
      <c r="D574" s="134"/>
      <c r="F574" s="134"/>
      <c r="G574" s="119"/>
      <c r="I574" s="119"/>
    </row>
    <row r="575" ht="12.0" customHeight="1">
      <c r="C575" s="134"/>
      <c r="D575" s="134"/>
      <c r="F575" s="134"/>
      <c r="G575" s="119"/>
      <c r="I575" s="119"/>
    </row>
    <row r="576" ht="12.0" customHeight="1">
      <c r="C576" s="134"/>
      <c r="D576" s="134"/>
      <c r="F576" s="134"/>
      <c r="G576" s="119"/>
      <c r="I576" s="119"/>
    </row>
    <row r="577" ht="12.0" customHeight="1">
      <c r="C577" s="134"/>
      <c r="D577" s="134"/>
      <c r="F577" s="134"/>
      <c r="G577" s="119"/>
      <c r="I577" s="119"/>
    </row>
    <row r="578" ht="12.0" customHeight="1">
      <c r="C578" s="134"/>
      <c r="D578" s="134"/>
      <c r="F578" s="134"/>
      <c r="G578" s="119"/>
      <c r="I578" s="119"/>
    </row>
    <row r="579" ht="12.0" customHeight="1">
      <c r="C579" s="134"/>
      <c r="D579" s="134"/>
      <c r="F579" s="134"/>
      <c r="G579" s="119"/>
      <c r="I579" s="119"/>
    </row>
    <row r="580" ht="12.0" customHeight="1">
      <c r="C580" s="134"/>
      <c r="D580" s="134"/>
      <c r="F580" s="134"/>
      <c r="G580" s="119"/>
      <c r="I580" s="119"/>
    </row>
    <row r="581" ht="12.0" customHeight="1">
      <c r="C581" s="134"/>
      <c r="D581" s="134"/>
      <c r="F581" s="134"/>
      <c r="G581" s="119"/>
      <c r="I581" s="119"/>
    </row>
    <row r="582" ht="12.0" customHeight="1">
      <c r="C582" s="134"/>
      <c r="D582" s="134"/>
      <c r="F582" s="134"/>
      <c r="G582" s="119"/>
      <c r="I582" s="119"/>
    </row>
    <row r="583" ht="12.0" customHeight="1">
      <c r="C583" s="134"/>
      <c r="D583" s="134"/>
      <c r="F583" s="134"/>
      <c r="G583" s="119"/>
      <c r="I583" s="119"/>
    </row>
    <row r="584" ht="12.0" customHeight="1">
      <c r="C584" s="134"/>
      <c r="D584" s="134"/>
      <c r="F584" s="134"/>
      <c r="G584" s="119"/>
      <c r="I584" s="119"/>
    </row>
    <row r="585" ht="12.0" customHeight="1">
      <c r="C585" s="134"/>
      <c r="D585" s="134"/>
      <c r="F585" s="134"/>
      <c r="G585" s="119"/>
      <c r="I585" s="119"/>
    </row>
    <row r="586" ht="12.0" customHeight="1">
      <c r="C586" s="134"/>
      <c r="D586" s="134"/>
      <c r="F586" s="134"/>
      <c r="G586" s="119"/>
      <c r="I586" s="119"/>
    </row>
    <row r="587" ht="12.0" customHeight="1">
      <c r="C587" s="134"/>
      <c r="D587" s="134"/>
      <c r="F587" s="134"/>
      <c r="G587" s="119"/>
      <c r="I587" s="119"/>
    </row>
    <row r="588" ht="12.0" customHeight="1">
      <c r="C588" s="134"/>
      <c r="D588" s="134"/>
      <c r="F588" s="134"/>
      <c r="G588" s="119"/>
      <c r="I588" s="119"/>
    </row>
    <row r="589" ht="12.0" customHeight="1">
      <c r="C589" s="134"/>
      <c r="D589" s="134"/>
      <c r="F589" s="134"/>
      <c r="G589" s="119"/>
      <c r="I589" s="119"/>
    </row>
    <row r="590" ht="12.0" customHeight="1">
      <c r="C590" s="134"/>
      <c r="D590" s="134"/>
      <c r="F590" s="134"/>
      <c r="G590" s="119"/>
      <c r="I590" s="119"/>
    </row>
    <row r="591" ht="12.0" customHeight="1">
      <c r="C591" s="134"/>
      <c r="D591" s="134"/>
      <c r="F591" s="134"/>
      <c r="G591" s="119"/>
      <c r="I591" s="119"/>
    </row>
    <row r="592" ht="12.0" customHeight="1">
      <c r="C592" s="134"/>
      <c r="D592" s="134"/>
      <c r="F592" s="134"/>
      <c r="G592" s="119"/>
      <c r="I592" s="119"/>
    </row>
    <row r="593" ht="12.0" customHeight="1">
      <c r="C593" s="134"/>
      <c r="D593" s="134"/>
      <c r="F593" s="134"/>
      <c r="G593" s="119"/>
      <c r="I593" s="119"/>
    </row>
    <row r="594" ht="12.0" customHeight="1">
      <c r="C594" s="134"/>
      <c r="D594" s="134"/>
      <c r="F594" s="134"/>
      <c r="G594" s="119"/>
      <c r="I594" s="119"/>
    </row>
    <row r="595" ht="12.0" customHeight="1">
      <c r="C595" s="134"/>
      <c r="D595" s="134"/>
      <c r="F595" s="134"/>
      <c r="G595" s="119"/>
      <c r="I595" s="119"/>
    </row>
    <row r="596" ht="12.0" customHeight="1">
      <c r="C596" s="134"/>
      <c r="D596" s="134"/>
      <c r="F596" s="134"/>
      <c r="G596" s="119"/>
      <c r="I596" s="119"/>
    </row>
    <row r="597" ht="12.0" customHeight="1">
      <c r="C597" s="134"/>
      <c r="D597" s="134"/>
      <c r="F597" s="134"/>
      <c r="G597" s="119"/>
      <c r="I597" s="119"/>
    </row>
    <row r="598" ht="12.0" customHeight="1">
      <c r="C598" s="134"/>
      <c r="D598" s="134"/>
      <c r="F598" s="134"/>
      <c r="G598" s="119"/>
      <c r="I598" s="119"/>
    </row>
    <row r="599" ht="12.0" customHeight="1">
      <c r="C599" s="134"/>
      <c r="D599" s="134"/>
      <c r="F599" s="134"/>
      <c r="G599" s="119"/>
      <c r="I599" s="119"/>
    </row>
    <row r="600" ht="12.0" customHeight="1">
      <c r="C600" s="134"/>
      <c r="D600" s="134"/>
      <c r="F600" s="134"/>
      <c r="G600" s="119"/>
      <c r="I600" s="119"/>
    </row>
    <row r="601" ht="12.0" customHeight="1">
      <c r="C601" s="134"/>
      <c r="D601" s="134"/>
      <c r="F601" s="134"/>
      <c r="G601" s="119"/>
      <c r="I601" s="119"/>
    </row>
    <row r="602" ht="12.0" customHeight="1">
      <c r="C602" s="134"/>
      <c r="D602" s="134"/>
      <c r="F602" s="134"/>
      <c r="G602" s="119"/>
      <c r="I602" s="119"/>
    </row>
    <row r="603" ht="12.0" customHeight="1">
      <c r="C603" s="134"/>
      <c r="D603" s="134"/>
      <c r="F603" s="134"/>
      <c r="G603" s="119"/>
      <c r="I603" s="119"/>
    </row>
    <row r="604" ht="12.0" customHeight="1">
      <c r="C604" s="134"/>
      <c r="D604" s="134"/>
      <c r="F604" s="134"/>
      <c r="G604" s="119"/>
      <c r="I604" s="119"/>
    </row>
    <row r="605" ht="12.0" customHeight="1">
      <c r="C605" s="134"/>
      <c r="D605" s="134"/>
      <c r="F605" s="134"/>
      <c r="G605" s="119"/>
      <c r="I605" s="119"/>
    </row>
    <row r="606" ht="12.0" customHeight="1">
      <c r="C606" s="134"/>
      <c r="D606" s="134"/>
      <c r="F606" s="134"/>
      <c r="G606" s="119"/>
      <c r="I606" s="119"/>
    </row>
    <row r="607" ht="12.0" customHeight="1">
      <c r="C607" s="134"/>
      <c r="D607" s="134"/>
      <c r="F607" s="134"/>
      <c r="G607" s="119"/>
      <c r="I607" s="119"/>
    </row>
    <row r="608" ht="12.0" customHeight="1">
      <c r="C608" s="134"/>
      <c r="D608" s="134"/>
      <c r="F608" s="134"/>
      <c r="G608" s="119"/>
      <c r="I608" s="119"/>
    </row>
    <row r="609" ht="12.0" customHeight="1">
      <c r="C609" s="134"/>
      <c r="D609" s="134"/>
      <c r="F609" s="134"/>
      <c r="G609" s="119"/>
      <c r="I609" s="119"/>
    </row>
    <row r="610" ht="12.0" customHeight="1">
      <c r="C610" s="134"/>
      <c r="D610" s="134"/>
      <c r="F610" s="134"/>
      <c r="G610" s="119"/>
      <c r="I610" s="119"/>
    </row>
    <row r="611" ht="12.0" customHeight="1">
      <c r="C611" s="134"/>
      <c r="D611" s="134"/>
      <c r="F611" s="134"/>
      <c r="G611" s="119"/>
      <c r="I611" s="119"/>
    </row>
    <row r="612" ht="12.0" customHeight="1">
      <c r="C612" s="134"/>
      <c r="D612" s="134"/>
      <c r="F612" s="134"/>
      <c r="G612" s="119"/>
      <c r="I612" s="119"/>
    </row>
    <row r="613" ht="12.0" customHeight="1">
      <c r="C613" s="134"/>
      <c r="D613" s="134"/>
      <c r="F613" s="134"/>
      <c r="G613" s="119"/>
      <c r="I613" s="119"/>
    </row>
    <row r="614" ht="12.0" customHeight="1">
      <c r="C614" s="134"/>
      <c r="D614" s="134"/>
      <c r="F614" s="134"/>
      <c r="G614" s="119"/>
      <c r="I614" s="119"/>
    </row>
    <row r="615" ht="12.0" customHeight="1">
      <c r="C615" s="134"/>
      <c r="D615" s="134"/>
      <c r="F615" s="134"/>
      <c r="G615" s="119"/>
      <c r="I615" s="119"/>
    </row>
    <row r="616" ht="12.0" customHeight="1">
      <c r="C616" s="134"/>
      <c r="D616" s="134"/>
      <c r="F616" s="134"/>
      <c r="G616" s="119"/>
      <c r="I616" s="119"/>
    </row>
    <row r="617" ht="12.0" customHeight="1">
      <c r="C617" s="134"/>
      <c r="D617" s="134"/>
      <c r="F617" s="134"/>
      <c r="G617" s="119"/>
      <c r="I617" s="119"/>
    </row>
    <row r="618" ht="12.0" customHeight="1">
      <c r="C618" s="134"/>
      <c r="D618" s="134"/>
      <c r="F618" s="134"/>
      <c r="G618" s="119"/>
      <c r="I618" s="119"/>
    </row>
    <row r="619" ht="12.0" customHeight="1">
      <c r="C619" s="134"/>
      <c r="D619" s="134"/>
      <c r="F619" s="134"/>
      <c r="G619" s="119"/>
      <c r="I619" s="119"/>
    </row>
    <row r="620" ht="12.0" customHeight="1">
      <c r="C620" s="134"/>
      <c r="D620" s="134"/>
      <c r="F620" s="134"/>
      <c r="G620" s="119"/>
      <c r="I620" s="119"/>
    </row>
    <row r="621" ht="12.0" customHeight="1">
      <c r="C621" s="134"/>
      <c r="D621" s="134"/>
      <c r="F621" s="134"/>
      <c r="G621" s="119"/>
      <c r="I621" s="119"/>
    </row>
    <row r="622" ht="12.0" customHeight="1">
      <c r="C622" s="134"/>
      <c r="D622" s="134"/>
      <c r="F622" s="134"/>
      <c r="G622" s="119"/>
      <c r="I622" s="119"/>
    </row>
    <row r="623" ht="12.0" customHeight="1">
      <c r="C623" s="134"/>
      <c r="D623" s="134"/>
      <c r="F623" s="134"/>
      <c r="G623" s="119"/>
      <c r="I623" s="119"/>
    </row>
    <row r="624" ht="12.0" customHeight="1">
      <c r="C624" s="134"/>
      <c r="D624" s="134"/>
      <c r="F624" s="134"/>
      <c r="G624" s="119"/>
      <c r="I624" s="119"/>
    </row>
    <row r="625" ht="12.0" customHeight="1">
      <c r="C625" s="134"/>
      <c r="D625" s="134"/>
      <c r="F625" s="134"/>
      <c r="G625" s="119"/>
      <c r="I625" s="119"/>
    </row>
    <row r="626" ht="12.0" customHeight="1">
      <c r="C626" s="134"/>
      <c r="D626" s="134"/>
      <c r="F626" s="134"/>
      <c r="G626" s="119"/>
      <c r="I626" s="119"/>
    </row>
    <row r="627" ht="12.0" customHeight="1">
      <c r="C627" s="134"/>
      <c r="D627" s="134"/>
      <c r="F627" s="134"/>
      <c r="G627" s="119"/>
      <c r="I627" s="119"/>
    </row>
    <row r="628" ht="12.0" customHeight="1">
      <c r="C628" s="134"/>
      <c r="D628" s="134"/>
      <c r="F628" s="134"/>
      <c r="G628" s="119"/>
      <c r="I628" s="119"/>
    </row>
    <row r="629" ht="12.0" customHeight="1">
      <c r="C629" s="134"/>
      <c r="D629" s="134"/>
      <c r="F629" s="134"/>
      <c r="G629" s="119"/>
      <c r="I629" s="119"/>
    </row>
    <row r="630" ht="12.0" customHeight="1">
      <c r="C630" s="134"/>
      <c r="D630" s="134"/>
      <c r="F630" s="134"/>
      <c r="G630" s="119"/>
      <c r="I630" s="119"/>
    </row>
    <row r="631" ht="12.0" customHeight="1">
      <c r="C631" s="134"/>
      <c r="D631" s="134"/>
      <c r="F631" s="134"/>
      <c r="G631" s="119"/>
      <c r="I631" s="119"/>
    </row>
    <row r="632" ht="12.0" customHeight="1">
      <c r="C632" s="134"/>
      <c r="D632" s="134"/>
      <c r="F632" s="134"/>
      <c r="G632" s="119"/>
      <c r="I632" s="119"/>
    </row>
    <row r="633" ht="12.0" customHeight="1">
      <c r="C633" s="134"/>
      <c r="D633" s="134"/>
      <c r="F633" s="134"/>
      <c r="G633" s="119"/>
      <c r="I633" s="119"/>
    </row>
    <row r="634" ht="12.0" customHeight="1">
      <c r="C634" s="134"/>
      <c r="D634" s="134"/>
      <c r="F634" s="134"/>
      <c r="G634" s="119"/>
      <c r="I634" s="119"/>
    </row>
    <row r="635" ht="12.0" customHeight="1">
      <c r="C635" s="134"/>
      <c r="D635" s="134"/>
      <c r="F635" s="134"/>
      <c r="G635" s="119"/>
      <c r="I635" s="119"/>
    </row>
    <row r="636" ht="12.0" customHeight="1">
      <c r="C636" s="134"/>
      <c r="D636" s="134"/>
      <c r="F636" s="134"/>
      <c r="G636" s="119"/>
      <c r="I636" s="119"/>
    </row>
    <row r="637" ht="12.0" customHeight="1">
      <c r="C637" s="134"/>
      <c r="D637" s="134"/>
      <c r="F637" s="134"/>
      <c r="G637" s="119"/>
      <c r="I637" s="119"/>
    </row>
    <row r="638" ht="12.0" customHeight="1">
      <c r="C638" s="134"/>
      <c r="D638" s="134"/>
      <c r="F638" s="134"/>
      <c r="G638" s="119"/>
      <c r="I638" s="119"/>
    </row>
    <row r="639" ht="12.0" customHeight="1">
      <c r="C639" s="134"/>
      <c r="D639" s="134"/>
      <c r="F639" s="134"/>
      <c r="G639" s="119"/>
      <c r="I639" s="119"/>
    </row>
    <row r="640" ht="12.0" customHeight="1">
      <c r="C640" s="134"/>
      <c r="D640" s="134"/>
      <c r="F640" s="134"/>
      <c r="G640" s="119"/>
      <c r="I640" s="119"/>
    </row>
    <row r="641" ht="12.0" customHeight="1">
      <c r="C641" s="134"/>
      <c r="D641" s="134"/>
      <c r="F641" s="134"/>
      <c r="G641" s="119"/>
      <c r="I641" s="119"/>
    </row>
    <row r="642" ht="12.0" customHeight="1">
      <c r="C642" s="134"/>
      <c r="D642" s="134"/>
      <c r="F642" s="134"/>
      <c r="G642" s="119"/>
      <c r="I642" s="119"/>
    </row>
    <row r="643" ht="12.0" customHeight="1">
      <c r="C643" s="134"/>
      <c r="D643" s="134"/>
      <c r="F643" s="134"/>
      <c r="G643" s="119"/>
      <c r="I643" s="119"/>
    </row>
    <row r="644" ht="12.0" customHeight="1">
      <c r="C644" s="134"/>
      <c r="D644" s="134"/>
      <c r="F644" s="134"/>
      <c r="G644" s="119"/>
      <c r="I644" s="119"/>
    </row>
    <row r="645" ht="12.0" customHeight="1">
      <c r="C645" s="134"/>
      <c r="D645" s="134"/>
      <c r="F645" s="134"/>
      <c r="G645" s="119"/>
      <c r="I645" s="119"/>
    </row>
    <row r="646" ht="12.0" customHeight="1">
      <c r="C646" s="134"/>
      <c r="D646" s="134"/>
      <c r="F646" s="134"/>
      <c r="G646" s="119"/>
      <c r="I646" s="119"/>
    </row>
    <row r="647" ht="12.0" customHeight="1">
      <c r="C647" s="134"/>
      <c r="D647" s="134"/>
      <c r="F647" s="134"/>
      <c r="G647" s="119"/>
      <c r="I647" s="119"/>
    </row>
    <row r="648" ht="12.0" customHeight="1">
      <c r="C648" s="134"/>
      <c r="D648" s="134"/>
      <c r="F648" s="134"/>
      <c r="G648" s="119"/>
      <c r="I648" s="119"/>
    </row>
    <row r="649" ht="12.0" customHeight="1">
      <c r="C649" s="134"/>
      <c r="D649" s="134"/>
      <c r="F649" s="134"/>
      <c r="G649" s="119"/>
      <c r="I649" s="119"/>
    </row>
    <row r="650" ht="12.0" customHeight="1">
      <c r="C650" s="134"/>
      <c r="D650" s="134"/>
      <c r="F650" s="134"/>
      <c r="G650" s="119"/>
      <c r="I650" s="119"/>
    </row>
    <row r="651" ht="12.0" customHeight="1">
      <c r="C651" s="134"/>
      <c r="D651" s="134"/>
      <c r="F651" s="134"/>
      <c r="G651" s="119"/>
      <c r="I651" s="119"/>
    </row>
    <row r="652" ht="12.0" customHeight="1">
      <c r="C652" s="134"/>
      <c r="D652" s="134"/>
      <c r="F652" s="134"/>
      <c r="G652" s="119"/>
      <c r="I652" s="119"/>
    </row>
    <row r="653" ht="12.0" customHeight="1">
      <c r="C653" s="134"/>
      <c r="D653" s="134"/>
      <c r="F653" s="134"/>
      <c r="G653" s="119"/>
      <c r="I653" s="119"/>
    </row>
    <row r="654" ht="12.0" customHeight="1">
      <c r="C654" s="134"/>
      <c r="D654" s="134"/>
      <c r="F654" s="134"/>
      <c r="G654" s="119"/>
      <c r="I654" s="119"/>
    </row>
    <row r="655" ht="12.0" customHeight="1">
      <c r="C655" s="134"/>
      <c r="D655" s="134"/>
      <c r="F655" s="134"/>
      <c r="G655" s="119"/>
      <c r="I655" s="119"/>
    </row>
    <row r="656" ht="12.0" customHeight="1">
      <c r="C656" s="134"/>
      <c r="D656" s="134"/>
      <c r="F656" s="134"/>
      <c r="G656" s="119"/>
      <c r="I656" s="119"/>
    </row>
    <row r="657" ht="12.0" customHeight="1">
      <c r="C657" s="134"/>
      <c r="D657" s="134"/>
      <c r="F657" s="134"/>
      <c r="G657" s="119"/>
      <c r="I657" s="119"/>
    </row>
    <row r="658" ht="12.0" customHeight="1">
      <c r="C658" s="134"/>
      <c r="D658" s="134"/>
      <c r="F658" s="134"/>
      <c r="G658" s="119"/>
      <c r="I658" s="119"/>
    </row>
    <row r="659" ht="12.0" customHeight="1">
      <c r="C659" s="134"/>
      <c r="D659" s="134"/>
      <c r="F659" s="134"/>
      <c r="G659" s="119"/>
      <c r="I659" s="119"/>
    </row>
    <row r="660" ht="12.0" customHeight="1">
      <c r="C660" s="134"/>
      <c r="D660" s="134"/>
      <c r="F660" s="134"/>
      <c r="G660" s="119"/>
      <c r="I660" s="119"/>
    </row>
    <row r="661" ht="12.0" customHeight="1">
      <c r="C661" s="134"/>
      <c r="D661" s="134"/>
      <c r="F661" s="134"/>
      <c r="G661" s="119"/>
      <c r="I661" s="119"/>
    </row>
    <row r="662" ht="12.0" customHeight="1">
      <c r="C662" s="134"/>
      <c r="D662" s="134"/>
      <c r="F662" s="134"/>
      <c r="G662" s="119"/>
      <c r="I662" s="119"/>
    </row>
    <row r="663" ht="12.0" customHeight="1">
      <c r="C663" s="134"/>
      <c r="D663" s="134"/>
      <c r="F663" s="134"/>
      <c r="G663" s="119"/>
      <c r="I663" s="119"/>
    </row>
    <row r="664" ht="12.0" customHeight="1">
      <c r="C664" s="134"/>
      <c r="D664" s="134"/>
      <c r="F664" s="134"/>
      <c r="G664" s="119"/>
      <c r="I664" s="119"/>
    </row>
    <row r="665" ht="12.0" customHeight="1">
      <c r="C665" s="134"/>
      <c r="D665" s="134"/>
      <c r="F665" s="134"/>
      <c r="G665" s="119"/>
      <c r="I665" s="119"/>
    </row>
    <row r="666" ht="12.0" customHeight="1">
      <c r="C666" s="134"/>
      <c r="D666" s="134"/>
      <c r="F666" s="134"/>
      <c r="G666" s="119"/>
      <c r="I666" s="119"/>
    </row>
    <row r="667" ht="12.0" customHeight="1">
      <c r="C667" s="134"/>
      <c r="D667" s="134"/>
      <c r="F667" s="134"/>
      <c r="G667" s="119"/>
      <c r="I667" s="119"/>
    </row>
    <row r="668" ht="12.0" customHeight="1">
      <c r="C668" s="134"/>
      <c r="D668" s="134"/>
      <c r="F668" s="134"/>
      <c r="G668" s="119"/>
      <c r="I668" s="119"/>
    </row>
    <row r="669" ht="12.0" customHeight="1">
      <c r="C669" s="134"/>
      <c r="D669" s="134"/>
      <c r="F669" s="134"/>
      <c r="G669" s="119"/>
      <c r="I669" s="119"/>
    </row>
    <row r="670" ht="12.0" customHeight="1">
      <c r="C670" s="134"/>
      <c r="D670" s="134"/>
      <c r="F670" s="134"/>
      <c r="G670" s="119"/>
      <c r="I670" s="119"/>
    </row>
    <row r="671" ht="12.0" customHeight="1">
      <c r="C671" s="134"/>
      <c r="D671" s="134"/>
      <c r="F671" s="134"/>
      <c r="G671" s="119"/>
      <c r="I671" s="119"/>
    </row>
    <row r="672" ht="12.0" customHeight="1">
      <c r="C672" s="134"/>
      <c r="D672" s="134"/>
      <c r="F672" s="134"/>
      <c r="G672" s="119"/>
      <c r="I672" s="119"/>
    </row>
    <row r="673" ht="12.0" customHeight="1">
      <c r="C673" s="134"/>
      <c r="D673" s="134"/>
      <c r="F673" s="134"/>
      <c r="G673" s="119"/>
      <c r="I673" s="119"/>
    </row>
    <row r="674" ht="12.0" customHeight="1">
      <c r="C674" s="134"/>
      <c r="D674" s="134"/>
      <c r="F674" s="134"/>
      <c r="G674" s="119"/>
      <c r="I674" s="119"/>
    </row>
    <row r="675" ht="12.0" customHeight="1">
      <c r="C675" s="134"/>
      <c r="D675" s="134"/>
      <c r="F675" s="134"/>
      <c r="G675" s="119"/>
      <c r="I675" s="119"/>
    </row>
    <row r="676" ht="12.0" customHeight="1">
      <c r="C676" s="134"/>
      <c r="D676" s="134"/>
      <c r="F676" s="134"/>
      <c r="G676" s="119"/>
      <c r="I676" s="119"/>
    </row>
    <row r="677" ht="12.0" customHeight="1">
      <c r="C677" s="134"/>
      <c r="D677" s="134"/>
      <c r="F677" s="134"/>
      <c r="G677" s="119"/>
      <c r="I677" s="119"/>
    </row>
    <row r="678" ht="12.0" customHeight="1">
      <c r="C678" s="134"/>
      <c r="D678" s="134"/>
      <c r="F678" s="134"/>
      <c r="G678" s="119"/>
      <c r="I678" s="119"/>
    </row>
    <row r="679" ht="12.0" customHeight="1">
      <c r="C679" s="134"/>
      <c r="D679" s="134"/>
      <c r="F679" s="134"/>
      <c r="G679" s="119"/>
      <c r="I679" s="119"/>
    </row>
    <row r="680" ht="12.0" customHeight="1">
      <c r="C680" s="134"/>
      <c r="D680" s="134"/>
      <c r="F680" s="134"/>
      <c r="G680" s="119"/>
      <c r="I680" s="119"/>
    </row>
    <row r="681" ht="12.0" customHeight="1">
      <c r="C681" s="134"/>
      <c r="D681" s="134"/>
      <c r="F681" s="134"/>
      <c r="G681" s="119"/>
      <c r="I681" s="119"/>
    </row>
    <row r="682" ht="12.0" customHeight="1">
      <c r="C682" s="134"/>
      <c r="D682" s="134"/>
      <c r="F682" s="134"/>
      <c r="G682" s="119"/>
      <c r="I682" s="119"/>
    </row>
    <row r="683" ht="12.0" customHeight="1">
      <c r="C683" s="134"/>
      <c r="D683" s="134"/>
      <c r="F683" s="134"/>
      <c r="G683" s="119"/>
      <c r="I683" s="119"/>
    </row>
    <row r="684" ht="12.0" customHeight="1">
      <c r="C684" s="134"/>
      <c r="D684" s="134"/>
      <c r="F684" s="134"/>
      <c r="G684" s="119"/>
      <c r="I684" s="119"/>
    </row>
    <row r="685" ht="12.0" customHeight="1">
      <c r="C685" s="134"/>
      <c r="D685" s="134"/>
      <c r="F685" s="134"/>
      <c r="G685" s="119"/>
      <c r="I685" s="119"/>
    </row>
    <row r="686" ht="12.0" customHeight="1">
      <c r="C686" s="134"/>
      <c r="D686" s="134"/>
      <c r="F686" s="134"/>
      <c r="G686" s="119"/>
      <c r="I686" s="119"/>
    </row>
    <row r="687" ht="12.0" customHeight="1">
      <c r="C687" s="134"/>
      <c r="D687" s="134"/>
      <c r="F687" s="134"/>
      <c r="G687" s="119"/>
      <c r="I687" s="119"/>
    </row>
    <row r="688" ht="12.0" customHeight="1">
      <c r="C688" s="134"/>
      <c r="D688" s="134"/>
      <c r="F688" s="134"/>
      <c r="G688" s="119"/>
      <c r="I688" s="119"/>
    </row>
    <row r="689" ht="12.0" customHeight="1">
      <c r="C689" s="134"/>
      <c r="D689" s="134"/>
      <c r="F689" s="134"/>
      <c r="G689" s="119"/>
      <c r="I689" s="119"/>
    </row>
    <row r="690" ht="12.0" customHeight="1">
      <c r="C690" s="134"/>
      <c r="D690" s="134"/>
      <c r="F690" s="134"/>
      <c r="G690" s="119"/>
      <c r="I690" s="119"/>
    </row>
    <row r="691" ht="12.0" customHeight="1">
      <c r="C691" s="134"/>
      <c r="D691" s="134"/>
      <c r="F691" s="134"/>
      <c r="G691" s="119"/>
      <c r="I691" s="119"/>
    </row>
    <row r="692" ht="12.0" customHeight="1">
      <c r="C692" s="134"/>
      <c r="D692" s="134"/>
      <c r="F692" s="134"/>
      <c r="G692" s="119"/>
      <c r="I692" s="119"/>
    </row>
    <row r="693" ht="12.0" customHeight="1">
      <c r="C693" s="134"/>
      <c r="D693" s="134"/>
      <c r="F693" s="134"/>
      <c r="G693" s="119"/>
      <c r="I693" s="119"/>
    </row>
    <row r="694" ht="12.0" customHeight="1">
      <c r="C694" s="134"/>
      <c r="D694" s="134"/>
      <c r="F694" s="134"/>
      <c r="G694" s="119"/>
      <c r="I694" s="119"/>
    </row>
    <row r="695" ht="12.0" customHeight="1">
      <c r="C695" s="134"/>
      <c r="D695" s="134"/>
      <c r="F695" s="134"/>
      <c r="G695" s="119"/>
      <c r="I695" s="119"/>
    </row>
    <row r="696" ht="12.0" customHeight="1">
      <c r="C696" s="134"/>
      <c r="D696" s="134"/>
      <c r="F696" s="134"/>
      <c r="G696" s="119"/>
      <c r="I696" s="119"/>
    </row>
    <row r="697" ht="12.0" customHeight="1">
      <c r="C697" s="134"/>
      <c r="D697" s="134"/>
      <c r="F697" s="134"/>
      <c r="G697" s="119"/>
      <c r="I697" s="119"/>
    </row>
    <row r="698" ht="12.0" customHeight="1">
      <c r="C698" s="134"/>
      <c r="D698" s="134"/>
      <c r="F698" s="134"/>
      <c r="G698" s="119"/>
      <c r="I698" s="119"/>
    </row>
    <row r="699" ht="12.0" customHeight="1">
      <c r="C699" s="134"/>
      <c r="D699" s="134"/>
      <c r="F699" s="134"/>
      <c r="G699" s="119"/>
      <c r="I699" s="119"/>
    </row>
    <row r="700" ht="12.0" customHeight="1">
      <c r="C700" s="134"/>
      <c r="D700" s="134"/>
      <c r="F700" s="134"/>
      <c r="G700" s="119"/>
      <c r="I700" s="119"/>
    </row>
    <row r="701" ht="12.0" customHeight="1">
      <c r="C701" s="134"/>
      <c r="D701" s="134"/>
      <c r="F701" s="134"/>
      <c r="G701" s="119"/>
      <c r="I701" s="119"/>
    </row>
    <row r="702" ht="12.0" customHeight="1">
      <c r="C702" s="134"/>
      <c r="D702" s="134"/>
      <c r="F702" s="134"/>
      <c r="G702" s="119"/>
      <c r="I702" s="119"/>
    </row>
    <row r="703" ht="12.0" customHeight="1">
      <c r="C703" s="134"/>
      <c r="D703" s="134"/>
      <c r="F703" s="134"/>
      <c r="G703" s="119"/>
      <c r="I703" s="119"/>
    </row>
    <row r="704" ht="12.0" customHeight="1">
      <c r="C704" s="134"/>
      <c r="D704" s="134"/>
      <c r="F704" s="134"/>
      <c r="G704" s="119"/>
      <c r="I704" s="119"/>
    </row>
    <row r="705" ht="12.0" customHeight="1">
      <c r="C705" s="134"/>
      <c r="D705" s="134"/>
      <c r="F705" s="134"/>
      <c r="G705" s="119"/>
      <c r="I705" s="119"/>
    </row>
    <row r="706" ht="12.0" customHeight="1">
      <c r="C706" s="134"/>
      <c r="D706" s="134"/>
      <c r="F706" s="134"/>
      <c r="G706" s="119"/>
      <c r="I706" s="119"/>
    </row>
    <row r="707" ht="12.0" customHeight="1">
      <c r="C707" s="134"/>
      <c r="D707" s="134"/>
      <c r="F707" s="134"/>
      <c r="G707" s="119"/>
      <c r="I707" s="119"/>
    </row>
    <row r="708" ht="12.0" customHeight="1">
      <c r="C708" s="134"/>
      <c r="D708" s="134"/>
      <c r="F708" s="134"/>
      <c r="G708" s="119"/>
      <c r="I708" s="119"/>
    </row>
    <row r="709" ht="12.0" customHeight="1">
      <c r="C709" s="134"/>
      <c r="D709" s="134"/>
      <c r="F709" s="134"/>
      <c r="G709" s="119"/>
      <c r="I709" s="119"/>
    </row>
    <row r="710" ht="12.0" customHeight="1">
      <c r="C710" s="134"/>
      <c r="D710" s="134"/>
      <c r="F710" s="134"/>
      <c r="G710" s="119"/>
      <c r="I710" s="119"/>
    </row>
    <row r="711" ht="12.0" customHeight="1">
      <c r="C711" s="134"/>
      <c r="D711" s="134"/>
      <c r="F711" s="134"/>
      <c r="G711" s="119"/>
      <c r="I711" s="119"/>
    </row>
    <row r="712" ht="12.0" customHeight="1">
      <c r="C712" s="134"/>
      <c r="D712" s="134"/>
      <c r="F712" s="134"/>
      <c r="G712" s="119"/>
      <c r="I712" s="119"/>
    </row>
    <row r="713" ht="12.0" customHeight="1">
      <c r="C713" s="134"/>
      <c r="D713" s="134"/>
      <c r="F713" s="134"/>
      <c r="G713" s="119"/>
      <c r="I713" s="119"/>
    </row>
    <row r="714" ht="12.0" customHeight="1">
      <c r="C714" s="134"/>
      <c r="D714" s="134"/>
      <c r="F714" s="134"/>
      <c r="G714" s="119"/>
      <c r="I714" s="119"/>
    </row>
    <row r="715" ht="12.0" customHeight="1">
      <c r="C715" s="134"/>
      <c r="D715" s="134"/>
      <c r="F715" s="134"/>
      <c r="G715" s="119"/>
      <c r="I715" s="119"/>
    </row>
    <row r="716" ht="12.0" customHeight="1">
      <c r="C716" s="134"/>
      <c r="D716" s="134"/>
      <c r="F716" s="134"/>
      <c r="G716" s="119"/>
      <c r="I716" s="119"/>
    </row>
    <row r="717" ht="12.0" customHeight="1">
      <c r="C717" s="134"/>
      <c r="D717" s="134"/>
      <c r="F717" s="134"/>
      <c r="G717" s="119"/>
      <c r="I717" s="119"/>
    </row>
    <row r="718" ht="12.0" customHeight="1">
      <c r="C718" s="134"/>
      <c r="D718" s="134"/>
      <c r="F718" s="134"/>
      <c r="G718" s="119"/>
      <c r="I718" s="119"/>
    </row>
    <row r="719" ht="12.0" customHeight="1">
      <c r="C719" s="134"/>
      <c r="D719" s="134"/>
      <c r="F719" s="134"/>
      <c r="G719" s="119"/>
      <c r="I719" s="119"/>
    </row>
    <row r="720" ht="12.0" customHeight="1">
      <c r="C720" s="134"/>
      <c r="D720" s="134"/>
      <c r="F720" s="134"/>
      <c r="G720" s="119"/>
      <c r="I720" s="119"/>
    </row>
    <row r="721" ht="12.0" customHeight="1">
      <c r="C721" s="134"/>
      <c r="D721" s="134"/>
      <c r="F721" s="134"/>
      <c r="G721" s="119"/>
      <c r="I721" s="119"/>
    </row>
    <row r="722" ht="12.0" customHeight="1">
      <c r="C722" s="134"/>
      <c r="D722" s="134"/>
      <c r="F722" s="134"/>
      <c r="G722" s="119"/>
      <c r="I722" s="119"/>
    </row>
    <row r="723" ht="12.0" customHeight="1">
      <c r="C723" s="134"/>
      <c r="D723" s="134"/>
      <c r="F723" s="134"/>
      <c r="G723" s="119"/>
      <c r="I723" s="119"/>
    </row>
    <row r="724" ht="12.0" customHeight="1">
      <c r="C724" s="134"/>
      <c r="D724" s="134"/>
      <c r="F724" s="134"/>
      <c r="G724" s="119"/>
      <c r="I724" s="119"/>
    </row>
    <row r="725" ht="12.0" customHeight="1">
      <c r="C725" s="134"/>
      <c r="D725" s="134"/>
      <c r="F725" s="134"/>
      <c r="G725" s="119"/>
      <c r="I725" s="119"/>
    </row>
    <row r="726" ht="12.0" customHeight="1">
      <c r="C726" s="134"/>
      <c r="D726" s="134"/>
      <c r="F726" s="134"/>
      <c r="G726" s="119"/>
      <c r="I726" s="119"/>
    </row>
    <row r="727" ht="12.0" customHeight="1">
      <c r="C727" s="134"/>
      <c r="D727" s="134"/>
      <c r="F727" s="134"/>
      <c r="G727" s="119"/>
      <c r="I727" s="119"/>
    </row>
    <row r="728" ht="12.0" customHeight="1">
      <c r="C728" s="134"/>
      <c r="D728" s="134"/>
      <c r="F728" s="134"/>
      <c r="G728" s="119"/>
      <c r="I728" s="119"/>
    </row>
    <row r="729" ht="12.0" customHeight="1">
      <c r="C729" s="134"/>
      <c r="D729" s="134"/>
      <c r="F729" s="134"/>
      <c r="G729" s="119"/>
      <c r="I729" s="119"/>
    </row>
    <row r="730" ht="12.0" customHeight="1">
      <c r="C730" s="134"/>
      <c r="D730" s="134"/>
      <c r="F730" s="134"/>
      <c r="G730" s="119"/>
      <c r="I730" s="119"/>
    </row>
    <row r="731" ht="12.0" customHeight="1">
      <c r="C731" s="134"/>
      <c r="D731" s="134"/>
      <c r="F731" s="134"/>
      <c r="G731" s="119"/>
      <c r="I731" s="119"/>
    </row>
    <row r="732" ht="12.0" customHeight="1">
      <c r="C732" s="134"/>
      <c r="D732" s="134"/>
      <c r="F732" s="134"/>
      <c r="G732" s="119"/>
      <c r="I732" s="119"/>
    </row>
    <row r="733" ht="12.0" customHeight="1">
      <c r="C733" s="134"/>
      <c r="D733" s="134"/>
      <c r="F733" s="134"/>
      <c r="G733" s="119"/>
      <c r="I733" s="119"/>
    </row>
    <row r="734" ht="12.0" customHeight="1">
      <c r="C734" s="134"/>
      <c r="D734" s="134"/>
      <c r="F734" s="134"/>
      <c r="G734" s="119"/>
      <c r="I734" s="119"/>
    </row>
    <row r="735" ht="12.0" customHeight="1">
      <c r="C735" s="134"/>
      <c r="D735" s="134"/>
      <c r="F735" s="134"/>
      <c r="G735" s="119"/>
      <c r="I735" s="119"/>
    </row>
    <row r="736" ht="12.0" customHeight="1">
      <c r="C736" s="134"/>
      <c r="D736" s="134"/>
      <c r="F736" s="134"/>
      <c r="G736" s="119"/>
      <c r="I736" s="119"/>
    </row>
    <row r="737" ht="12.0" customHeight="1">
      <c r="C737" s="134"/>
      <c r="D737" s="134"/>
      <c r="F737" s="134"/>
      <c r="G737" s="119"/>
      <c r="I737" s="119"/>
    </row>
    <row r="738" ht="12.0" customHeight="1">
      <c r="C738" s="134"/>
      <c r="D738" s="134"/>
      <c r="F738" s="134"/>
      <c r="G738" s="119"/>
      <c r="I738" s="119"/>
    </row>
    <row r="739" ht="12.0" customHeight="1">
      <c r="C739" s="134"/>
      <c r="D739" s="134"/>
      <c r="F739" s="134"/>
      <c r="G739" s="119"/>
      <c r="I739" s="119"/>
    </row>
    <row r="740" ht="12.0" customHeight="1">
      <c r="C740" s="134"/>
      <c r="D740" s="134"/>
      <c r="F740" s="134"/>
      <c r="G740" s="119"/>
      <c r="I740" s="119"/>
    </row>
    <row r="741" ht="12.0" customHeight="1">
      <c r="C741" s="134"/>
      <c r="D741" s="134"/>
      <c r="F741" s="134"/>
      <c r="G741" s="119"/>
      <c r="I741" s="119"/>
    </row>
    <row r="742" ht="12.0" customHeight="1">
      <c r="C742" s="134"/>
      <c r="D742" s="134"/>
      <c r="F742" s="134"/>
      <c r="G742" s="119"/>
      <c r="I742" s="119"/>
    </row>
    <row r="743" ht="12.0" customHeight="1">
      <c r="C743" s="134"/>
      <c r="D743" s="134"/>
      <c r="F743" s="134"/>
      <c r="G743" s="119"/>
      <c r="I743" s="119"/>
    </row>
    <row r="744" ht="12.0" customHeight="1">
      <c r="C744" s="134"/>
      <c r="D744" s="134"/>
      <c r="F744" s="134"/>
      <c r="G744" s="119"/>
      <c r="I744" s="119"/>
    </row>
    <row r="745" ht="12.0" customHeight="1">
      <c r="C745" s="134"/>
      <c r="D745" s="134"/>
      <c r="F745" s="134"/>
      <c r="G745" s="119"/>
      <c r="I745" s="119"/>
    </row>
    <row r="746" ht="12.0" customHeight="1">
      <c r="C746" s="134"/>
      <c r="D746" s="134"/>
      <c r="F746" s="134"/>
      <c r="G746" s="119"/>
      <c r="I746" s="119"/>
    </row>
    <row r="747" ht="12.0" customHeight="1">
      <c r="C747" s="134"/>
      <c r="D747" s="134"/>
      <c r="F747" s="134"/>
      <c r="G747" s="119"/>
      <c r="I747" s="119"/>
    </row>
    <row r="748" ht="12.0" customHeight="1">
      <c r="C748" s="134"/>
      <c r="D748" s="134"/>
      <c r="F748" s="134"/>
      <c r="G748" s="119"/>
      <c r="I748" s="119"/>
    </row>
    <row r="749" ht="12.0" customHeight="1">
      <c r="C749" s="134"/>
      <c r="D749" s="134"/>
      <c r="F749" s="134"/>
      <c r="G749" s="119"/>
      <c r="I749" s="119"/>
    </row>
    <row r="750" ht="12.0" customHeight="1">
      <c r="C750" s="134"/>
      <c r="D750" s="134"/>
      <c r="F750" s="134"/>
      <c r="G750" s="119"/>
      <c r="I750" s="119"/>
    </row>
    <row r="751" ht="12.0" customHeight="1">
      <c r="C751" s="134"/>
      <c r="D751" s="134"/>
      <c r="F751" s="134"/>
      <c r="G751" s="119"/>
      <c r="I751" s="119"/>
    </row>
    <row r="752" ht="12.0" customHeight="1">
      <c r="C752" s="134"/>
      <c r="D752" s="134"/>
      <c r="F752" s="134"/>
      <c r="G752" s="119"/>
      <c r="I752" s="119"/>
    </row>
    <row r="753" ht="12.0" customHeight="1">
      <c r="C753" s="134"/>
      <c r="D753" s="134"/>
      <c r="F753" s="134"/>
      <c r="G753" s="119"/>
      <c r="I753" s="119"/>
    </row>
    <row r="754" ht="12.0" customHeight="1">
      <c r="C754" s="134"/>
      <c r="D754" s="134"/>
      <c r="F754" s="134"/>
      <c r="G754" s="119"/>
      <c r="I754" s="119"/>
    </row>
    <row r="755" ht="12.0" customHeight="1">
      <c r="C755" s="134"/>
      <c r="D755" s="134"/>
      <c r="F755" s="134"/>
      <c r="G755" s="119"/>
      <c r="I755" s="119"/>
    </row>
    <row r="756" ht="12.0" customHeight="1">
      <c r="C756" s="134"/>
      <c r="D756" s="134"/>
      <c r="F756" s="134"/>
      <c r="G756" s="119"/>
      <c r="I756" s="119"/>
    </row>
    <row r="757" ht="12.0" customHeight="1">
      <c r="C757" s="134"/>
      <c r="D757" s="134"/>
      <c r="F757" s="134"/>
      <c r="G757" s="119"/>
      <c r="I757" s="119"/>
    </row>
    <row r="758" ht="12.0" customHeight="1">
      <c r="C758" s="134"/>
      <c r="D758" s="134"/>
      <c r="F758" s="134"/>
      <c r="G758" s="119"/>
      <c r="I758" s="119"/>
    </row>
    <row r="759" ht="12.0" customHeight="1">
      <c r="C759" s="134"/>
      <c r="D759" s="134"/>
      <c r="F759" s="134"/>
      <c r="G759" s="119"/>
      <c r="I759" s="119"/>
    </row>
    <row r="760" ht="12.0" customHeight="1">
      <c r="C760" s="134"/>
      <c r="D760" s="134"/>
      <c r="F760" s="134"/>
      <c r="G760" s="119"/>
      <c r="I760" s="119"/>
    </row>
    <row r="761" ht="12.0" customHeight="1">
      <c r="C761" s="134"/>
      <c r="D761" s="134"/>
      <c r="F761" s="134"/>
      <c r="G761" s="119"/>
      <c r="I761" s="119"/>
    </row>
    <row r="762" ht="12.0" customHeight="1">
      <c r="C762" s="134"/>
      <c r="D762" s="134"/>
      <c r="F762" s="134"/>
      <c r="G762" s="119"/>
      <c r="I762" s="119"/>
    </row>
    <row r="763" ht="12.0" customHeight="1">
      <c r="C763" s="134"/>
      <c r="D763" s="134"/>
      <c r="F763" s="134"/>
      <c r="G763" s="119"/>
      <c r="I763" s="119"/>
    </row>
    <row r="764" ht="12.0" customHeight="1">
      <c r="C764" s="134"/>
      <c r="D764" s="134"/>
      <c r="F764" s="134"/>
      <c r="G764" s="119"/>
      <c r="I764" s="119"/>
    </row>
    <row r="765" ht="12.0" customHeight="1">
      <c r="C765" s="134"/>
      <c r="D765" s="134"/>
      <c r="F765" s="134"/>
      <c r="G765" s="119"/>
      <c r="I765" s="119"/>
    </row>
    <row r="766" ht="12.0" customHeight="1">
      <c r="C766" s="134"/>
      <c r="D766" s="134"/>
      <c r="F766" s="134"/>
      <c r="G766" s="119"/>
      <c r="I766" s="119"/>
    </row>
    <row r="767" ht="12.0" customHeight="1">
      <c r="C767" s="134"/>
      <c r="D767" s="134"/>
      <c r="F767" s="134"/>
      <c r="G767" s="119"/>
      <c r="I767" s="119"/>
    </row>
    <row r="768" ht="12.0" customHeight="1">
      <c r="C768" s="134"/>
      <c r="D768" s="134"/>
      <c r="F768" s="134"/>
      <c r="G768" s="119"/>
      <c r="I768" s="119"/>
    </row>
    <row r="769" ht="12.0" customHeight="1">
      <c r="C769" s="134"/>
      <c r="D769" s="134"/>
      <c r="F769" s="134"/>
      <c r="G769" s="119"/>
      <c r="I769" s="119"/>
    </row>
    <row r="770" ht="12.0" customHeight="1">
      <c r="C770" s="134"/>
      <c r="D770" s="134"/>
      <c r="F770" s="134"/>
      <c r="G770" s="119"/>
      <c r="I770" s="119"/>
    </row>
    <row r="771" ht="12.0" customHeight="1">
      <c r="C771" s="134"/>
      <c r="D771" s="134"/>
      <c r="F771" s="134"/>
      <c r="G771" s="119"/>
      <c r="I771" s="119"/>
    </row>
    <row r="772" ht="12.0" customHeight="1">
      <c r="C772" s="134"/>
      <c r="D772" s="134"/>
      <c r="F772" s="134"/>
      <c r="G772" s="119"/>
      <c r="I772" s="119"/>
    </row>
    <row r="773" ht="12.0" customHeight="1">
      <c r="C773" s="134"/>
      <c r="D773" s="134"/>
      <c r="F773" s="134"/>
      <c r="G773" s="119"/>
      <c r="I773" s="119"/>
    </row>
    <row r="774" ht="12.0" customHeight="1">
      <c r="C774" s="134"/>
      <c r="D774" s="134"/>
      <c r="F774" s="134"/>
      <c r="G774" s="119"/>
      <c r="I774" s="119"/>
    </row>
    <row r="775" ht="12.0" customHeight="1">
      <c r="C775" s="134"/>
      <c r="D775" s="134"/>
      <c r="F775" s="134"/>
      <c r="G775" s="119"/>
      <c r="I775" s="119"/>
    </row>
    <row r="776" ht="12.0" customHeight="1">
      <c r="C776" s="134"/>
      <c r="D776" s="134"/>
      <c r="F776" s="134"/>
      <c r="G776" s="119"/>
      <c r="I776" s="119"/>
    </row>
    <row r="777" ht="12.0" customHeight="1">
      <c r="C777" s="134"/>
      <c r="D777" s="134"/>
      <c r="F777" s="134"/>
      <c r="G777" s="119"/>
      <c r="I777" s="119"/>
    </row>
    <row r="778" ht="12.0" customHeight="1">
      <c r="C778" s="134"/>
      <c r="D778" s="134"/>
      <c r="F778" s="134"/>
      <c r="G778" s="119"/>
      <c r="I778" s="119"/>
    </row>
    <row r="779" ht="12.0" customHeight="1">
      <c r="C779" s="134"/>
      <c r="D779" s="134"/>
      <c r="F779" s="134"/>
      <c r="G779" s="119"/>
      <c r="I779" s="119"/>
    </row>
    <row r="780" ht="12.0" customHeight="1">
      <c r="C780" s="134"/>
      <c r="D780" s="134"/>
      <c r="F780" s="134"/>
      <c r="G780" s="119"/>
      <c r="I780" s="119"/>
    </row>
    <row r="781" ht="12.0" customHeight="1">
      <c r="C781" s="134"/>
      <c r="D781" s="134"/>
      <c r="F781" s="134"/>
      <c r="G781" s="119"/>
      <c r="I781" s="119"/>
    </row>
    <row r="782" ht="12.0" customHeight="1">
      <c r="C782" s="134"/>
      <c r="D782" s="134"/>
      <c r="F782" s="134"/>
      <c r="G782" s="119"/>
      <c r="I782" s="119"/>
    </row>
    <row r="783" ht="12.0" customHeight="1">
      <c r="C783" s="134"/>
      <c r="D783" s="134"/>
      <c r="F783" s="134"/>
      <c r="G783" s="119"/>
      <c r="I783" s="119"/>
    </row>
    <row r="784" ht="12.0" customHeight="1">
      <c r="C784" s="134"/>
      <c r="D784" s="134"/>
      <c r="F784" s="134"/>
      <c r="G784" s="119"/>
      <c r="I784" s="119"/>
    </row>
    <row r="785" ht="12.0" customHeight="1">
      <c r="C785" s="134"/>
      <c r="D785" s="134"/>
      <c r="F785" s="134"/>
      <c r="G785" s="119"/>
      <c r="I785" s="119"/>
    </row>
    <row r="786" ht="12.0" customHeight="1">
      <c r="C786" s="134"/>
      <c r="D786" s="134"/>
      <c r="F786" s="134"/>
      <c r="G786" s="119"/>
      <c r="I786" s="119"/>
    </row>
    <row r="787" ht="12.0" customHeight="1">
      <c r="C787" s="134"/>
      <c r="D787" s="134"/>
      <c r="F787" s="134"/>
      <c r="G787" s="119"/>
      <c r="I787" s="119"/>
    </row>
    <row r="788" ht="12.0" customHeight="1">
      <c r="C788" s="134"/>
      <c r="D788" s="134"/>
      <c r="F788" s="134"/>
      <c r="G788" s="119"/>
      <c r="I788" s="119"/>
    </row>
    <row r="789" ht="12.0" customHeight="1">
      <c r="C789" s="134"/>
      <c r="D789" s="134"/>
      <c r="F789" s="134"/>
      <c r="G789" s="119"/>
      <c r="I789" s="119"/>
    </row>
    <row r="790" ht="12.0" customHeight="1">
      <c r="C790" s="134"/>
      <c r="D790" s="134"/>
      <c r="F790" s="134"/>
      <c r="G790" s="119"/>
      <c r="I790" s="119"/>
    </row>
    <row r="791" ht="12.0" customHeight="1">
      <c r="C791" s="134"/>
      <c r="D791" s="134"/>
      <c r="F791" s="134"/>
      <c r="G791" s="119"/>
      <c r="I791" s="119"/>
    </row>
    <row r="792" ht="12.0" customHeight="1">
      <c r="C792" s="134"/>
      <c r="D792" s="134"/>
      <c r="F792" s="134"/>
      <c r="G792" s="119"/>
      <c r="I792" s="119"/>
    </row>
    <row r="793" ht="12.0" customHeight="1">
      <c r="C793" s="134"/>
      <c r="D793" s="134"/>
      <c r="F793" s="134"/>
      <c r="G793" s="119"/>
      <c r="I793" s="119"/>
    </row>
    <row r="794" ht="12.0" customHeight="1">
      <c r="C794" s="134"/>
      <c r="D794" s="134"/>
      <c r="F794" s="134"/>
      <c r="G794" s="119"/>
      <c r="I794" s="119"/>
    </row>
    <row r="795" ht="12.0" customHeight="1">
      <c r="C795" s="134"/>
      <c r="D795" s="134"/>
      <c r="F795" s="134"/>
      <c r="G795" s="119"/>
      <c r="I795" s="119"/>
    </row>
    <row r="796" ht="12.0" customHeight="1">
      <c r="C796" s="134"/>
      <c r="D796" s="134"/>
      <c r="F796" s="134"/>
      <c r="G796" s="119"/>
      <c r="I796" s="119"/>
    </row>
    <row r="797" ht="12.0" customHeight="1">
      <c r="C797" s="134"/>
      <c r="D797" s="134"/>
      <c r="F797" s="134"/>
      <c r="G797" s="119"/>
      <c r="I797" s="119"/>
    </row>
    <row r="798" ht="12.0" customHeight="1">
      <c r="C798" s="134"/>
      <c r="D798" s="134"/>
      <c r="F798" s="134"/>
      <c r="G798" s="119"/>
      <c r="I798" s="119"/>
    </row>
    <row r="799" ht="12.0" customHeight="1">
      <c r="C799" s="134"/>
      <c r="D799" s="134"/>
      <c r="F799" s="134"/>
      <c r="G799" s="119"/>
      <c r="I799" s="119"/>
    </row>
    <row r="800" ht="12.0" customHeight="1">
      <c r="C800" s="134"/>
      <c r="D800" s="134"/>
      <c r="F800" s="134"/>
      <c r="G800" s="119"/>
      <c r="I800" s="119"/>
    </row>
    <row r="801" ht="12.0" customHeight="1">
      <c r="C801" s="134"/>
      <c r="D801" s="134"/>
      <c r="F801" s="134"/>
      <c r="G801" s="119"/>
      <c r="I801" s="119"/>
    </row>
    <row r="802" ht="12.0" customHeight="1">
      <c r="C802" s="134"/>
      <c r="D802" s="134"/>
      <c r="F802" s="134"/>
      <c r="G802" s="119"/>
      <c r="I802" s="119"/>
    </row>
    <row r="803" ht="12.0" customHeight="1">
      <c r="C803" s="134"/>
      <c r="D803" s="134"/>
      <c r="F803" s="134"/>
      <c r="G803" s="119"/>
      <c r="I803" s="119"/>
    </row>
    <row r="804" ht="12.0" customHeight="1">
      <c r="C804" s="134"/>
      <c r="D804" s="134"/>
      <c r="F804" s="134"/>
      <c r="G804" s="119"/>
      <c r="I804" s="119"/>
    </row>
    <row r="805" ht="12.0" customHeight="1">
      <c r="C805" s="134"/>
      <c r="D805" s="134"/>
      <c r="F805" s="134"/>
      <c r="G805" s="119"/>
      <c r="I805" s="119"/>
    </row>
    <row r="806" ht="12.0" customHeight="1">
      <c r="C806" s="134"/>
      <c r="D806" s="134"/>
      <c r="F806" s="134"/>
      <c r="G806" s="119"/>
      <c r="I806" s="119"/>
    </row>
    <row r="807" ht="12.0" customHeight="1">
      <c r="C807" s="134"/>
      <c r="D807" s="134"/>
      <c r="F807" s="134"/>
      <c r="G807" s="119"/>
      <c r="I807" s="119"/>
    </row>
    <row r="808" ht="12.0" customHeight="1">
      <c r="C808" s="134"/>
      <c r="D808" s="134"/>
      <c r="F808" s="134"/>
      <c r="G808" s="119"/>
      <c r="I808" s="119"/>
    </row>
    <row r="809" ht="12.0" customHeight="1">
      <c r="C809" s="134"/>
      <c r="D809" s="134"/>
      <c r="F809" s="134"/>
      <c r="G809" s="119"/>
      <c r="I809" s="119"/>
    </row>
    <row r="810" ht="12.0" customHeight="1">
      <c r="C810" s="134"/>
      <c r="D810" s="134"/>
      <c r="F810" s="134"/>
      <c r="G810" s="119"/>
      <c r="I810" s="119"/>
    </row>
    <row r="811" ht="12.0" customHeight="1">
      <c r="C811" s="134"/>
      <c r="D811" s="134"/>
      <c r="F811" s="134"/>
      <c r="G811" s="119"/>
      <c r="I811" s="119"/>
    </row>
    <row r="812" ht="12.0" customHeight="1">
      <c r="C812" s="134"/>
      <c r="D812" s="134"/>
      <c r="F812" s="134"/>
      <c r="G812" s="119"/>
      <c r="I812" s="119"/>
    </row>
    <row r="813" ht="12.0" customHeight="1">
      <c r="C813" s="134"/>
      <c r="D813" s="134"/>
      <c r="F813" s="134"/>
      <c r="G813" s="119"/>
      <c r="I813" s="119"/>
    </row>
    <row r="814" ht="12.0" customHeight="1">
      <c r="C814" s="134"/>
      <c r="D814" s="134"/>
      <c r="F814" s="134"/>
      <c r="G814" s="119"/>
      <c r="I814" s="119"/>
    </row>
    <row r="815" ht="12.0" customHeight="1">
      <c r="C815" s="134"/>
      <c r="D815" s="134"/>
      <c r="F815" s="134"/>
      <c r="G815" s="119"/>
      <c r="I815" s="119"/>
    </row>
    <row r="816" ht="12.0" customHeight="1">
      <c r="C816" s="134"/>
      <c r="D816" s="134"/>
      <c r="F816" s="134"/>
      <c r="G816" s="119"/>
      <c r="I816" s="119"/>
    </row>
    <row r="817" ht="12.0" customHeight="1">
      <c r="C817" s="134"/>
      <c r="D817" s="134"/>
      <c r="F817" s="134"/>
      <c r="G817" s="119"/>
      <c r="I817" s="119"/>
    </row>
    <row r="818" ht="12.0" customHeight="1">
      <c r="C818" s="134"/>
      <c r="D818" s="134"/>
      <c r="F818" s="134"/>
      <c r="G818" s="119"/>
      <c r="I818" s="119"/>
    </row>
    <row r="819" ht="12.0" customHeight="1">
      <c r="C819" s="134"/>
      <c r="D819" s="134"/>
      <c r="F819" s="134"/>
      <c r="G819" s="119"/>
      <c r="I819" s="119"/>
    </row>
    <row r="820" ht="12.0" customHeight="1">
      <c r="C820" s="134"/>
      <c r="D820" s="134"/>
      <c r="F820" s="134"/>
      <c r="G820" s="119"/>
      <c r="I820" s="119"/>
    </row>
    <row r="821" ht="12.0" customHeight="1">
      <c r="C821" s="134"/>
      <c r="D821" s="134"/>
      <c r="F821" s="134"/>
      <c r="G821" s="119"/>
      <c r="I821" s="119"/>
    </row>
    <row r="822" ht="12.0" customHeight="1">
      <c r="C822" s="134"/>
      <c r="D822" s="134"/>
      <c r="F822" s="134"/>
      <c r="G822" s="119"/>
      <c r="I822" s="119"/>
    </row>
    <row r="823" ht="12.0" customHeight="1">
      <c r="C823" s="134"/>
      <c r="D823" s="134"/>
      <c r="F823" s="134"/>
      <c r="G823" s="119"/>
      <c r="I823" s="119"/>
    </row>
    <row r="824" ht="12.0" customHeight="1">
      <c r="C824" s="134"/>
      <c r="D824" s="134"/>
      <c r="F824" s="134"/>
      <c r="G824" s="119"/>
      <c r="I824" s="119"/>
    </row>
    <row r="825" ht="12.0" customHeight="1">
      <c r="C825" s="134"/>
      <c r="D825" s="134"/>
      <c r="F825" s="134"/>
      <c r="G825" s="119"/>
      <c r="I825" s="119"/>
    </row>
    <row r="826" ht="12.0" customHeight="1">
      <c r="C826" s="134"/>
      <c r="D826" s="134"/>
      <c r="F826" s="134"/>
      <c r="G826" s="119"/>
      <c r="I826" s="119"/>
    </row>
    <row r="827" ht="12.0" customHeight="1">
      <c r="C827" s="134"/>
      <c r="D827" s="134"/>
      <c r="F827" s="134"/>
      <c r="G827" s="119"/>
      <c r="I827" s="119"/>
    </row>
    <row r="828" ht="12.0" customHeight="1">
      <c r="C828" s="134"/>
      <c r="D828" s="134"/>
      <c r="F828" s="134"/>
      <c r="G828" s="119"/>
      <c r="I828" s="119"/>
    </row>
    <row r="829" ht="12.0" customHeight="1">
      <c r="C829" s="134"/>
      <c r="D829" s="134"/>
      <c r="F829" s="134"/>
      <c r="G829" s="119"/>
      <c r="I829" s="119"/>
    </row>
    <row r="830" ht="12.0" customHeight="1">
      <c r="C830" s="134"/>
      <c r="D830" s="134"/>
      <c r="F830" s="134"/>
      <c r="G830" s="119"/>
      <c r="I830" s="119"/>
    </row>
    <row r="831" ht="12.0" customHeight="1">
      <c r="C831" s="134"/>
      <c r="D831" s="134"/>
      <c r="F831" s="134"/>
      <c r="G831" s="119"/>
      <c r="I831" s="119"/>
    </row>
    <row r="832" ht="12.0" customHeight="1">
      <c r="C832" s="134"/>
      <c r="D832" s="134"/>
      <c r="F832" s="134"/>
      <c r="G832" s="119"/>
      <c r="I832" s="119"/>
    </row>
    <row r="833" ht="12.0" customHeight="1">
      <c r="C833" s="134"/>
      <c r="D833" s="134"/>
      <c r="F833" s="134"/>
      <c r="G833" s="119"/>
      <c r="I833" s="119"/>
    </row>
    <row r="834" ht="12.0" customHeight="1">
      <c r="C834" s="134"/>
      <c r="D834" s="134"/>
      <c r="F834" s="134"/>
      <c r="G834" s="119"/>
      <c r="I834" s="119"/>
    </row>
    <row r="835" ht="12.0" customHeight="1">
      <c r="C835" s="134"/>
      <c r="D835" s="134"/>
      <c r="F835" s="134"/>
      <c r="G835" s="119"/>
      <c r="I835" s="119"/>
    </row>
    <row r="836" ht="12.0" customHeight="1">
      <c r="C836" s="134"/>
      <c r="D836" s="134"/>
      <c r="F836" s="134"/>
      <c r="G836" s="119"/>
      <c r="I836" s="119"/>
    </row>
    <row r="837" ht="12.0" customHeight="1">
      <c r="C837" s="134"/>
      <c r="D837" s="134"/>
      <c r="F837" s="134"/>
      <c r="G837" s="119"/>
      <c r="I837" s="119"/>
    </row>
    <row r="838" ht="12.0" customHeight="1">
      <c r="C838" s="134"/>
      <c r="D838" s="134"/>
      <c r="F838" s="134"/>
      <c r="G838" s="119"/>
      <c r="I838" s="119"/>
    </row>
    <row r="839" ht="12.0" customHeight="1">
      <c r="C839" s="134"/>
      <c r="D839" s="134"/>
      <c r="F839" s="134"/>
      <c r="G839" s="119"/>
      <c r="I839" s="119"/>
    </row>
    <row r="840" ht="12.0" customHeight="1">
      <c r="C840" s="134"/>
      <c r="D840" s="134"/>
      <c r="F840" s="134"/>
      <c r="G840" s="119"/>
      <c r="I840" s="119"/>
    </row>
    <row r="841" ht="12.0" customHeight="1">
      <c r="C841" s="134"/>
      <c r="D841" s="134"/>
      <c r="F841" s="134"/>
      <c r="G841" s="119"/>
      <c r="I841" s="119"/>
    </row>
    <row r="842" ht="12.0" customHeight="1">
      <c r="C842" s="134"/>
      <c r="D842" s="134"/>
      <c r="F842" s="134"/>
      <c r="G842" s="119"/>
      <c r="I842" s="119"/>
    </row>
    <row r="843" ht="12.0" customHeight="1">
      <c r="C843" s="134"/>
      <c r="D843" s="134"/>
      <c r="F843" s="134"/>
      <c r="G843" s="119"/>
      <c r="I843" s="119"/>
    </row>
    <row r="844" ht="12.0" customHeight="1">
      <c r="C844" s="134"/>
      <c r="D844" s="134"/>
      <c r="F844" s="134"/>
      <c r="G844" s="119"/>
      <c r="I844" s="119"/>
    </row>
    <row r="845" ht="12.0" customHeight="1">
      <c r="C845" s="134"/>
      <c r="D845" s="134"/>
      <c r="F845" s="134"/>
      <c r="G845" s="119"/>
      <c r="I845" s="119"/>
    </row>
    <row r="846" ht="12.0" customHeight="1">
      <c r="C846" s="134"/>
      <c r="D846" s="134"/>
      <c r="F846" s="134"/>
      <c r="G846" s="119"/>
      <c r="I846" s="119"/>
    </row>
    <row r="847" ht="12.0" customHeight="1">
      <c r="C847" s="134"/>
      <c r="D847" s="134"/>
      <c r="F847" s="134"/>
      <c r="G847" s="119"/>
      <c r="I847" s="119"/>
    </row>
    <row r="848" ht="12.0" customHeight="1">
      <c r="C848" s="134"/>
      <c r="D848" s="134"/>
      <c r="F848" s="134"/>
      <c r="G848" s="119"/>
      <c r="I848" s="119"/>
    </row>
    <row r="849" ht="12.0" customHeight="1">
      <c r="C849" s="134"/>
      <c r="D849" s="134"/>
      <c r="F849" s="134"/>
      <c r="G849" s="119"/>
      <c r="I849" s="119"/>
    </row>
    <row r="850" ht="12.0" customHeight="1">
      <c r="C850" s="134"/>
      <c r="D850" s="134"/>
      <c r="F850" s="134"/>
      <c r="G850" s="119"/>
      <c r="I850" s="119"/>
    </row>
    <row r="851" ht="12.0" customHeight="1">
      <c r="C851" s="134"/>
      <c r="D851" s="134"/>
      <c r="F851" s="134"/>
      <c r="G851" s="119"/>
      <c r="I851" s="119"/>
    </row>
    <row r="852" ht="12.0" customHeight="1">
      <c r="C852" s="134"/>
      <c r="D852" s="134"/>
      <c r="F852" s="134"/>
      <c r="G852" s="119"/>
      <c r="I852" s="119"/>
    </row>
    <row r="853" ht="12.0" customHeight="1">
      <c r="C853" s="134"/>
      <c r="D853" s="134"/>
      <c r="F853" s="134"/>
      <c r="G853" s="119"/>
      <c r="I853" s="119"/>
    </row>
    <row r="854" ht="12.0" customHeight="1">
      <c r="C854" s="134"/>
      <c r="D854" s="134"/>
      <c r="F854" s="134"/>
      <c r="G854" s="119"/>
      <c r="I854" s="119"/>
    </row>
    <row r="855" ht="12.0" customHeight="1">
      <c r="C855" s="134"/>
      <c r="D855" s="134"/>
      <c r="F855" s="134"/>
      <c r="G855" s="119"/>
      <c r="I855" s="119"/>
    </row>
    <row r="856" ht="12.0" customHeight="1">
      <c r="C856" s="134"/>
      <c r="D856" s="134"/>
      <c r="F856" s="134"/>
      <c r="G856" s="119"/>
      <c r="I856" s="119"/>
    </row>
    <row r="857" ht="12.0" customHeight="1">
      <c r="C857" s="134"/>
      <c r="D857" s="134"/>
      <c r="F857" s="134"/>
      <c r="G857" s="119"/>
      <c r="I857" s="119"/>
    </row>
    <row r="858" ht="12.0" customHeight="1">
      <c r="C858" s="134"/>
      <c r="D858" s="134"/>
      <c r="F858" s="134"/>
      <c r="G858" s="119"/>
      <c r="I858" s="119"/>
    </row>
    <row r="859" ht="12.0" customHeight="1">
      <c r="C859" s="134"/>
      <c r="D859" s="134"/>
      <c r="F859" s="134"/>
      <c r="G859" s="119"/>
      <c r="I859" s="119"/>
    </row>
    <row r="860" ht="12.0" customHeight="1">
      <c r="C860" s="134"/>
      <c r="D860" s="134"/>
      <c r="F860" s="134"/>
      <c r="G860" s="119"/>
      <c r="I860" s="119"/>
    </row>
    <row r="861" ht="12.0" customHeight="1">
      <c r="C861" s="134"/>
      <c r="D861" s="134"/>
      <c r="F861" s="134"/>
      <c r="G861" s="119"/>
      <c r="I861" s="119"/>
    </row>
    <row r="862" ht="12.0" customHeight="1">
      <c r="C862" s="134"/>
      <c r="D862" s="134"/>
      <c r="F862" s="134"/>
      <c r="G862" s="119"/>
      <c r="I862" s="119"/>
    </row>
    <row r="863" ht="12.0" customHeight="1">
      <c r="C863" s="134"/>
      <c r="D863" s="134"/>
      <c r="F863" s="134"/>
      <c r="G863" s="119"/>
      <c r="I863" s="119"/>
    </row>
    <row r="864" ht="12.0" customHeight="1">
      <c r="C864" s="134"/>
      <c r="D864" s="134"/>
      <c r="F864" s="134"/>
      <c r="G864" s="119"/>
      <c r="I864" s="119"/>
    </row>
    <row r="865" ht="12.0" customHeight="1">
      <c r="C865" s="134"/>
      <c r="D865" s="134"/>
      <c r="F865" s="134"/>
      <c r="G865" s="119"/>
      <c r="I865" s="119"/>
    </row>
    <row r="866" ht="12.0" customHeight="1">
      <c r="C866" s="134"/>
      <c r="D866" s="134"/>
      <c r="F866" s="134"/>
      <c r="G866" s="119"/>
      <c r="I866" s="119"/>
    </row>
    <row r="867" ht="12.0" customHeight="1">
      <c r="C867" s="134"/>
      <c r="D867" s="134"/>
      <c r="F867" s="134"/>
      <c r="G867" s="119"/>
      <c r="I867" s="119"/>
    </row>
    <row r="868" ht="12.0" customHeight="1">
      <c r="C868" s="134"/>
      <c r="D868" s="134"/>
      <c r="F868" s="134"/>
      <c r="G868" s="119"/>
      <c r="I868" s="119"/>
    </row>
    <row r="869" ht="12.0" customHeight="1">
      <c r="C869" s="134"/>
      <c r="D869" s="134"/>
      <c r="F869" s="134"/>
      <c r="G869" s="119"/>
      <c r="I869" s="119"/>
    </row>
    <row r="870" ht="12.0" customHeight="1">
      <c r="C870" s="134"/>
      <c r="D870" s="134"/>
      <c r="F870" s="134"/>
      <c r="G870" s="119"/>
      <c r="I870" s="119"/>
    </row>
    <row r="871" ht="12.0" customHeight="1">
      <c r="C871" s="134"/>
      <c r="D871" s="134"/>
      <c r="F871" s="134"/>
      <c r="G871" s="119"/>
      <c r="I871" s="119"/>
    </row>
    <row r="872" ht="12.0" customHeight="1">
      <c r="C872" s="134"/>
      <c r="D872" s="134"/>
      <c r="F872" s="134"/>
      <c r="G872" s="119"/>
      <c r="I872" s="119"/>
    </row>
    <row r="873" ht="12.0" customHeight="1">
      <c r="C873" s="134"/>
      <c r="D873" s="134"/>
      <c r="F873" s="134"/>
      <c r="G873" s="119"/>
      <c r="I873" s="119"/>
    </row>
    <row r="874" ht="12.0" customHeight="1">
      <c r="C874" s="134"/>
      <c r="D874" s="134"/>
      <c r="F874" s="134"/>
      <c r="G874" s="119"/>
      <c r="I874" s="119"/>
    </row>
    <row r="875" ht="12.0" customHeight="1">
      <c r="C875" s="134"/>
      <c r="D875" s="134"/>
      <c r="F875" s="134"/>
      <c r="G875" s="119"/>
      <c r="I875" s="119"/>
    </row>
    <row r="876" ht="12.0" customHeight="1">
      <c r="C876" s="134"/>
      <c r="D876" s="134"/>
      <c r="F876" s="134"/>
      <c r="G876" s="119"/>
      <c r="I876" s="119"/>
    </row>
    <row r="877" ht="12.0" customHeight="1">
      <c r="C877" s="134"/>
      <c r="D877" s="134"/>
      <c r="F877" s="134"/>
      <c r="G877" s="119"/>
      <c r="I877" s="119"/>
    </row>
    <row r="878" ht="12.0" customHeight="1">
      <c r="C878" s="134"/>
      <c r="D878" s="134"/>
      <c r="F878" s="134"/>
      <c r="G878" s="119"/>
      <c r="I878" s="119"/>
    </row>
    <row r="879" ht="12.0" customHeight="1">
      <c r="C879" s="134"/>
      <c r="D879" s="134"/>
      <c r="F879" s="134"/>
      <c r="G879" s="119"/>
      <c r="I879" s="119"/>
    </row>
    <row r="880" ht="12.0" customHeight="1">
      <c r="C880" s="134"/>
      <c r="D880" s="134"/>
      <c r="F880" s="134"/>
      <c r="G880" s="119"/>
      <c r="I880" s="119"/>
    </row>
    <row r="881" ht="12.0" customHeight="1">
      <c r="C881" s="134"/>
      <c r="D881" s="134"/>
      <c r="F881" s="134"/>
      <c r="G881" s="119"/>
      <c r="I881" s="119"/>
    </row>
    <row r="882" ht="12.0" customHeight="1">
      <c r="C882" s="134"/>
      <c r="D882" s="134"/>
      <c r="F882" s="134"/>
      <c r="G882" s="119"/>
      <c r="I882" s="119"/>
    </row>
    <row r="883" ht="12.0" customHeight="1">
      <c r="C883" s="134"/>
      <c r="D883" s="134"/>
      <c r="F883" s="134"/>
      <c r="G883" s="119"/>
      <c r="I883" s="119"/>
    </row>
    <row r="884" ht="12.0" customHeight="1">
      <c r="C884" s="134"/>
      <c r="D884" s="134"/>
      <c r="F884" s="134"/>
      <c r="G884" s="119"/>
      <c r="I884" s="119"/>
    </row>
    <row r="885" ht="12.0" customHeight="1">
      <c r="C885" s="134"/>
      <c r="D885" s="134"/>
      <c r="F885" s="134"/>
      <c r="G885" s="119"/>
      <c r="I885" s="119"/>
    </row>
    <row r="886" ht="12.0" customHeight="1">
      <c r="C886" s="134"/>
      <c r="D886" s="134"/>
      <c r="F886" s="134"/>
      <c r="G886" s="119"/>
      <c r="I886" s="119"/>
    </row>
    <row r="887" ht="12.0" customHeight="1">
      <c r="C887" s="134"/>
      <c r="D887" s="134"/>
      <c r="F887" s="134"/>
      <c r="G887" s="119"/>
      <c r="I887" s="119"/>
    </row>
    <row r="888" ht="12.0" customHeight="1">
      <c r="C888" s="134"/>
      <c r="D888" s="134"/>
      <c r="F888" s="134"/>
      <c r="G888" s="119"/>
      <c r="I888" s="119"/>
    </row>
    <row r="889" ht="12.0" customHeight="1">
      <c r="C889" s="134"/>
      <c r="D889" s="134"/>
      <c r="F889" s="134"/>
      <c r="G889" s="119"/>
      <c r="I889" s="119"/>
    </row>
    <row r="890" ht="12.0" customHeight="1">
      <c r="C890" s="134"/>
      <c r="D890" s="134"/>
      <c r="F890" s="134"/>
      <c r="G890" s="119"/>
      <c r="I890" s="119"/>
    </row>
    <row r="891" ht="12.0" customHeight="1">
      <c r="C891" s="134"/>
      <c r="D891" s="134"/>
      <c r="F891" s="134"/>
      <c r="G891" s="119"/>
      <c r="I891" s="119"/>
    </row>
    <row r="892" ht="12.0" customHeight="1">
      <c r="C892" s="134"/>
      <c r="D892" s="134"/>
      <c r="F892" s="134"/>
      <c r="G892" s="119"/>
      <c r="I892" s="119"/>
    </row>
    <row r="893" ht="12.0" customHeight="1">
      <c r="C893" s="134"/>
      <c r="D893" s="134"/>
      <c r="F893" s="134"/>
      <c r="G893" s="119"/>
      <c r="I893" s="119"/>
    </row>
    <row r="894" ht="12.0" customHeight="1">
      <c r="C894" s="134"/>
      <c r="D894" s="134"/>
      <c r="F894" s="134"/>
      <c r="G894" s="119"/>
      <c r="I894" s="119"/>
    </row>
    <row r="895" ht="12.0" customHeight="1">
      <c r="C895" s="134"/>
      <c r="D895" s="134"/>
      <c r="F895" s="134"/>
      <c r="G895" s="119"/>
      <c r="I895" s="119"/>
    </row>
    <row r="896" ht="12.0" customHeight="1">
      <c r="C896" s="134"/>
      <c r="D896" s="134"/>
      <c r="F896" s="134"/>
      <c r="G896" s="119"/>
      <c r="I896" s="119"/>
    </row>
    <row r="897" ht="12.0" customHeight="1">
      <c r="C897" s="134"/>
      <c r="D897" s="134"/>
      <c r="F897" s="134"/>
      <c r="G897" s="119"/>
      <c r="I897" s="119"/>
    </row>
    <row r="898" ht="12.0" customHeight="1">
      <c r="C898" s="134"/>
      <c r="D898" s="134"/>
      <c r="F898" s="134"/>
      <c r="G898" s="119"/>
      <c r="I898" s="119"/>
    </row>
    <row r="899" ht="12.0" customHeight="1">
      <c r="C899" s="134"/>
      <c r="D899" s="134"/>
      <c r="F899" s="134"/>
      <c r="G899" s="119"/>
      <c r="I899" s="119"/>
    </row>
    <row r="900" ht="12.0" customHeight="1">
      <c r="C900" s="134"/>
      <c r="D900" s="134"/>
      <c r="F900" s="134"/>
      <c r="G900" s="119"/>
      <c r="I900" s="119"/>
    </row>
    <row r="901" ht="12.0" customHeight="1">
      <c r="C901" s="134"/>
      <c r="D901" s="134"/>
      <c r="F901" s="134"/>
      <c r="G901" s="119"/>
      <c r="I901" s="119"/>
    </row>
    <row r="902" ht="12.0" customHeight="1">
      <c r="C902" s="134"/>
      <c r="D902" s="134"/>
      <c r="F902" s="134"/>
      <c r="G902" s="119"/>
      <c r="I902" s="119"/>
    </row>
    <row r="903" ht="12.0" customHeight="1">
      <c r="C903" s="134"/>
      <c r="D903" s="134"/>
      <c r="F903" s="134"/>
      <c r="G903" s="119"/>
      <c r="I903" s="119"/>
    </row>
    <row r="904" ht="12.0" customHeight="1">
      <c r="C904" s="134"/>
      <c r="D904" s="134"/>
      <c r="F904" s="134"/>
      <c r="G904" s="119"/>
      <c r="I904" s="119"/>
    </row>
    <row r="905" ht="12.0" customHeight="1">
      <c r="C905" s="134"/>
      <c r="D905" s="134"/>
      <c r="F905" s="134"/>
      <c r="G905" s="119"/>
      <c r="I905" s="119"/>
    </row>
    <row r="906" ht="12.0" customHeight="1">
      <c r="C906" s="134"/>
      <c r="D906" s="134"/>
      <c r="F906" s="134"/>
      <c r="G906" s="119"/>
      <c r="I906" s="119"/>
    </row>
    <row r="907" ht="12.0" customHeight="1">
      <c r="C907" s="134"/>
      <c r="D907" s="134"/>
      <c r="F907" s="134"/>
      <c r="G907" s="119"/>
      <c r="I907" s="119"/>
    </row>
    <row r="908" ht="12.0" customHeight="1">
      <c r="C908" s="134"/>
      <c r="D908" s="134"/>
      <c r="F908" s="134"/>
      <c r="G908" s="119"/>
      <c r="I908" s="119"/>
    </row>
    <row r="909" ht="12.0" customHeight="1">
      <c r="C909" s="134"/>
      <c r="D909" s="134"/>
      <c r="F909" s="134"/>
      <c r="G909" s="119"/>
      <c r="I909" s="119"/>
    </row>
    <row r="910" ht="12.0" customHeight="1">
      <c r="C910" s="134"/>
      <c r="D910" s="134"/>
      <c r="F910" s="134"/>
      <c r="G910" s="119"/>
      <c r="I910" s="119"/>
    </row>
    <row r="911" ht="12.0" customHeight="1">
      <c r="C911" s="134"/>
      <c r="D911" s="134"/>
      <c r="F911" s="134"/>
      <c r="G911" s="119"/>
      <c r="I911" s="119"/>
    </row>
    <row r="912" ht="12.0" customHeight="1">
      <c r="C912" s="134"/>
      <c r="D912" s="134"/>
      <c r="F912" s="134"/>
      <c r="G912" s="119"/>
      <c r="I912" s="119"/>
    </row>
    <row r="913" ht="12.0" customHeight="1">
      <c r="C913" s="134"/>
      <c r="D913" s="134"/>
      <c r="F913" s="134"/>
      <c r="G913" s="119"/>
      <c r="I913" s="119"/>
    </row>
    <row r="914" ht="12.0" customHeight="1">
      <c r="C914" s="134"/>
      <c r="D914" s="134"/>
      <c r="F914" s="134"/>
      <c r="G914" s="119"/>
      <c r="I914" s="119"/>
    </row>
    <row r="915" ht="12.0" customHeight="1">
      <c r="C915" s="134"/>
      <c r="D915" s="134"/>
      <c r="F915" s="134"/>
      <c r="G915" s="119"/>
      <c r="I915" s="119"/>
    </row>
    <row r="916" ht="12.0" customHeight="1">
      <c r="C916" s="134"/>
      <c r="D916" s="134"/>
      <c r="F916" s="134"/>
      <c r="G916" s="119"/>
      <c r="I916" s="119"/>
    </row>
    <row r="917" ht="12.0" customHeight="1">
      <c r="C917" s="134"/>
      <c r="D917" s="134"/>
      <c r="F917" s="134"/>
      <c r="G917" s="119"/>
      <c r="I917" s="119"/>
    </row>
    <row r="918" ht="12.0" customHeight="1">
      <c r="C918" s="134"/>
      <c r="D918" s="134"/>
      <c r="F918" s="134"/>
      <c r="G918" s="119"/>
      <c r="I918" s="119"/>
    </row>
    <row r="919" ht="12.0" customHeight="1">
      <c r="C919" s="134"/>
      <c r="D919" s="134"/>
      <c r="F919" s="134"/>
      <c r="G919" s="119"/>
      <c r="I919" s="119"/>
    </row>
    <row r="920" ht="12.0" customHeight="1">
      <c r="C920" s="134"/>
      <c r="D920" s="134"/>
      <c r="F920" s="134"/>
      <c r="G920" s="119"/>
      <c r="I920" s="119"/>
    </row>
    <row r="921" ht="12.0" customHeight="1">
      <c r="C921" s="134"/>
      <c r="D921" s="134"/>
      <c r="F921" s="134"/>
      <c r="G921" s="119"/>
      <c r="I921" s="119"/>
    </row>
    <row r="922" ht="12.0" customHeight="1">
      <c r="C922" s="134"/>
      <c r="D922" s="134"/>
      <c r="F922" s="134"/>
      <c r="G922" s="119"/>
      <c r="I922" s="119"/>
    </row>
    <row r="923" ht="12.0" customHeight="1">
      <c r="C923" s="134"/>
      <c r="D923" s="134"/>
      <c r="F923" s="134"/>
      <c r="G923" s="119"/>
      <c r="I923" s="119"/>
    </row>
    <row r="924" ht="12.0" customHeight="1">
      <c r="C924" s="134"/>
      <c r="D924" s="134"/>
      <c r="F924" s="134"/>
      <c r="G924" s="119"/>
      <c r="I924" s="119"/>
    </row>
    <row r="925" ht="12.0" customHeight="1">
      <c r="C925" s="134"/>
      <c r="D925" s="134"/>
      <c r="F925" s="134"/>
      <c r="G925" s="119"/>
      <c r="I925" s="119"/>
    </row>
    <row r="926" ht="12.0" customHeight="1">
      <c r="C926" s="134"/>
      <c r="D926" s="134"/>
      <c r="F926" s="134"/>
      <c r="G926" s="119"/>
      <c r="I926" s="119"/>
    </row>
    <row r="927" ht="12.0" customHeight="1">
      <c r="C927" s="134"/>
      <c r="D927" s="134"/>
      <c r="F927" s="134"/>
      <c r="G927" s="119"/>
      <c r="I927" s="119"/>
    </row>
    <row r="928" ht="12.0" customHeight="1">
      <c r="C928" s="134"/>
      <c r="D928" s="134"/>
      <c r="F928" s="134"/>
      <c r="G928" s="119"/>
      <c r="I928" s="119"/>
    </row>
    <row r="929" ht="12.0" customHeight="1">
      <c r="C929" s="134"/>
      <c r="D929" s="134"/>
      <c r="F929" s="134"/>
      <c r="G929" s="119"/>
      <c r="I929" s="119"/>
    </row>
    <row r="930" ht="12.0" customHeight="1">
      <c r="C930" s="134"/>
      <c r="D930" s="134"/>
      <c r="F930" s="134"/>
      <c r="G930" s="119"/>
      <c r="I930" s="119"/>
    </row>
    <row r="931" ht="12.0" customHeight="1">
      <c r="C931" s="134"/>
      <c r="D931" s="134"/>
      <c r="F931" s="134"/>
      <c r="G931" s="119"/>
      <c r="I931" s="119"/>
    </row>
    <row r="932" ht="12.0" customHeight="1">
      <c r="C932" s="134"/>
      <c r="D932" s="134"/>
      <c r="F932" s="134"/>
      <c r="G932" s="119"/>
      <c r="I932" s="119"/>
    </row>
    <row r="933" ht="12.0" customHeight="1">
      <c r="C933" s="134"/>
      <c r="D933" s="134"/>
      <c r="F933" s="134"/>
      <c r="G933" s="119"/>
      <c r="I933" s="119"/>
    </row>
    <row r="934" ht="12.0" customHeight="1">
      <c r="C934" s="134"/>
      <c r="D934" s="134"/>
      <c r="F934" s="134"/>
      <c r="G934" s="119"/>
      <c r="I934" s="119"/>
    </row>
    <row r="935" ht="12.0" customHeight="1">
      <c r="C935" s="134"/>
      <c r="D935" s="134"/>
      <c r="F935" s="134"/>
      <c r="G935" s="119"/>
      <c r="I935" s="119"/>
    </row>
    <row r="936" ht="12.0" customHeight="1">
      <c r="C936" s="134"/>
      <c r="D936" s="134"/>
      <c r="F936" s="134"/>
      <c r="G936" s="119"/>
      <c r="I936" s="119"/>
    </row>
    <row r="937" ht="12.0" customHeight="1">
      <c r="C937" s="134"/>
      <c r="D937" s="134"/>
      <c r="F937" s="134"/>
      <c r="G937" s="119"/>
      <c r="I937" s="119"/>
    </row>
    <row r="938" ht="12.0" customHeight="1">
      <c r="C938" s="134"/>
      <c r="D938" s="134"/>
      <c r="F938" s="134"/>
      <c r="G938" s="119"/>
      <c r="I938" s="119"/>
    </row>
    <row r="939" ht="12.0" customHeight="1">
      <c r="C939" s="134"/>
      <c r="D939" s="134"/>
      <c r="F939" s="134"/>
      <c r="G939" s="119"/>
      <c r="I939" s="119"/>
    </row>
    <row r="940" ht="12.0" customHeight="1">
      <c r="C940" s="134"/>
      <c r="D940" s="134"/>
      <c r="F940" s="134"/>
      <c r="G940" s="119"/>
      <c r="I940" s="119"/>
    </row>
    <row r="941" ht="12.0" customHeight="1">
      <c r="C941" s="134"/>
      <c r="D941" s="134"/>
      <c r="F941" s="134"/>
      <c r="G941" s="119"/>
      <c r="I941" s="119"/>
    </row>
    <row r="942" ht="12.0" customHeight="1">
      <c r="C942" s="134"/>
      <c r="D942" s="134"/>
      <c r="F942" s="134"/>
      <c r="G942" s="119"/>
      <c r="I942" s="119"/>
    </row>
    <row r="943" ht="12.0" customHeight="1">
      <c r="C943" s="134"/>
      <c r="D943" s="134"/>
      <c r="F943" s="134"/>
      <c r="G943" s="119"/>
      <c r="I943" s="119"/>
    </row>
    <row r="944" ht="12.0" customHeight="1">
      <c r="C944" s="134"/>
      <c r="D944" s="134"/>
      <c r="F944" s="134"/>
      <c r="G944" s="119"/>
      <c r="I944" s="119"/>
    </row>
    <row r="945" ht="12.0" customHeight="1">
      <c r="C945" s="134"/>
      <c r="D945" s="134"/>
      <c r="F945" s="134"/>
      <c r="G945" s="119"/>
      <c r="I945" s="119"/>
    </row>
    <row r="946" ht="12.0" customHeight="1">
      <c r="C946" s="134"/>
      <c r="D946" s="134"/>
      <c r="F946" s="134"/>
      <c r="G946" s="119"/>
      <c r="I946" s="119"/>
    </row>
    <row r="947" ht="12.0" customHeight="1">
      <c r="C947" s="134"/>
      <c r="D947" s="134"/>
      <c r="F947" s="134"/>
      <c r="G947" s="119"/>
      <c r="I947" s="119"/>
    </row>
    <row r="948" ht="12.0" customHeight="1">
      <c r="C948" s="134"/>
      <c r="D948" s="134"/>
      <c r="F948" s="134"/>
      <c r="G948" s="119"/>
      <c r="I948" s="119"/>
    </row>
    <row r="949" ht="12.0" customHeight="1">
      <c r="C949" s="134"/>
      <c r="D949" s="134"/>
      <c r="F949" s="134"/>
      <c r="G949" s="119"/>
      <c r="I949" s="119"/>
    </row>
    <row r="950" ht="12.0" customHeight="1">
      <c r="C950" s="134"/>
      <c r="D950" s="134"/>
      <c r="F950" s="134"/>
      <c r="G950" s="119"/>
      <c r="I950" s="119"/>
    </row>
    <row r="951" ht="12.0" customHeight="1">
      <c r="C951" s="134"/>
      <c r="D951" s="134"/>
      <c r="F951" s="134"/>
      <c r="G951" s="119"/>
      <c r="I951" s="119"/>
    </row>
    <row r="952" ht="12.0" customHeight="1">
      <c r="C952" s="134"/>
      <c r="D952" s="134"/>
      <c r="F952" s="134"/>
      <c r="G952" s="119"/>
      <c r="I952" s="119"/>
    </row>
    <row r="953" ht="12.0" customHeight="1">
      <c r="C953" s="134"/>
      <c r="D953" s="134"/>
      <c r="F953" s="134"/>
      <c r="G953" s="119"/>
      <c r="I953" s="119"/>
    </row>
    <row r="954" ht="12.0" customHeight="1">
      <c r="C954" s="134"/>
      <c r="D954" s="134"/>
      <c r="F954" s="134"/>
      <c r="G954" s="119"/>
      <c r="I954" s="119"/>
    </row>
    <row r="955" ht="12.0" customHeight="1">
      <c r="C955" s="134"/>
      <c r="D955" s="134"/>
      <c r="F955" s="134"/>
      <c r="G955" s="119"/>
      <c r="I955" s="119"/>
    </row>
    <row r="956" ht="12.0" customHeight="1">
      <c r="C956" s="134"/>
      <c r="D956" s="134"/>
      <c r="F956" s="134"/>
      <c r="G956" s="119"/>
      <c r="I956" s="119"/>
    </row>
    <row r="957" ht="12.0" customHeight="1">
      <c r="C957" s="134"/>
      <c r="D957" s="134"/>
      <c r="F957" s="134"/>
      <c r="G957" s="119"/>
      <c r="I957" s="119"/>
    </row>
    <row r="958" ht="12.0" customHeight="1">
      <c r="C958" s="134"/>
      <c r="D958" s="134"/>
      <c r="F958" s="134"/>
      <c r="G958" s="119"/>
      <c r="I958" s="119"/>
    </row>
    <row r="959" ht="12.0" customHeight="1">
      <c r="C959" s="134"/>
      <c r="D959" s="134"/>
      <c r="F959" s="134"/>
      <c r="G959" s="119"/>
      <c r="I959" s="119"/>
    </row>
    <row r="960" ht="12.0" customHeight="1">
      <c r="C960" s="134"/>
      <c r="D960" s="134"/>
      <c r="F960" s="134"/>
      <c r="G960" s="119"/>
      <c r="I960" s="119"/>
    </row>
    <row r="961" ht="12.0" customHeight="1">
      <c r="C961" s="134"/>
      <c r="D961" s="134"/>
      <c r="F961" s="134"/>
      <c r="G961" s="119"/>
      <c r="I961" s="119"/>
    </row>
    <row r="962" ht="12.0" customHeight="1">
      <c r="C962" s="134"/>
      <c r="D962" s="134"/>
      <c r="F962" s="134"/>
      <c r="G962" s="119"/>
      <c r="I962" s="119"/>
    </row>
    <row r="963" ht="12.0" customHeight="1">
      <c r="C963" s="134"/>
      <c r="D963" s="134"/>
      <c r="F963" s="134"/>
      <c r="G963" s="119"/>
      <c r="I963" s="119"/>
    </row>
    <row r="964" ht="12.0" customHeight="1">
      <c r="C964" s="134"/>
      <c r="D964" s="134"/>
      <c r="F964" s="134"/>
      <c r="G964" s="119"/>
      <c r="I964" s="119"/>
    </row>
    <row r="965" ht="12.0" customHeight="1">
      <c r="C965" s="134"/>
      <c r="D965" s="134"/>
      <c r="F965" s="134"/>
      <c r="G965" s="119"/>
      <c r="I965" s="119"/>
    </row>
    <row r="966" ht="12.0" customHeight="1">
      <c r="C966" s="134"/>
      <c r="D966" s="134"/>
      <c r="F966" s="134"/>
      <c r="G966" s="119"/>
      <c r="I966" s="119"/>
    </row>
    <row r="967" ht="12.0" customHeight="1">
      <c r="C967" s="134"/>
      <c r="D967" s="134"/>
      <c r="F967" s="134"/>
      <c r="G967" s="119"/>
      <c r="I967" s="119"/>
    </row>
    <row r="968" ht="12.0" customHeight="1">
      <c r="C968" s="134"/>
      <c r="D968" s="134"/>
      <c r="F968" s="134"/>
      <c r="G968" s="119"/>
      <c r="I968" s="119"/>
    </row>
    <row r="969" ht="12.0" customHeight="1">
      <c r="C969" s="134"/>
      <c r="D969" s="134"/>
      <c r="F969" s="134"/>
      <c r="G969" s="119"/>
      <c r="I969" s="119"/>
    </row>
    <row r="970" ht="12.0" customHeight="1">
      <c r="C970" s="134"/>
      <c r="D970" s="134"/>
      <c r="F970" s="134"/>
      <c r="G970" s="119"/>
      <c r="I970" s="119"/>
    </row>
    <row r="971" ht="12.0" customHeight="1">
      <c r="C971" s="134"/>
      <c r="D971" s="134"/>
      <c r="F971" s="134"/>
      <c r="G971" s="119"/>
      <c r="I971" s="119"/>
    </row>
    <row r="972" ht="12.0" customHeight="1">
      <c r="C972" s="134"/>
      <c r="D972" s="134"/>
      <c r="F972" s="134"/>
      <c r="G972" s="119"/>
      <c r="I972" s="119"/>
    </row>
    <row r="973" ht="12.0" customHeight="1">
      <c r="C973" s="134"/>
      <c r="D973" s="134"/>
      <c r="F973" s="134"/>
      <c r="G973" s="119"/>
      <c r="I973" s="119"/>
    </row>
    <row r="974" ht="12.0" customHeight="1">
      <c r="C974" s="134"/>
      <c r="D974" s="134"/>
      <c r="F974" s="134"/>
      <c r="G974" s="119"/>
      <c r="I974" s="119"/>
    </row>
    <row r="975" ht="12.0" customHeight="1">
      <c r="C975" s="134"/>
      <c r="D975" s="134"/>
      <c r="F975" s="134"/>
      <c r="G975" s="119"/>
      <c r="I975" s="119"/>
    </row>
    <row r="976" ht="12.0" customHeight="1">
      <c r="C976" s="134"/>
      <c r="D976" s="134"/>
      <c r="F976" s="134"/>
      <c r="G976" s="119"/>
      <c r="I976" s="119"/>
    </row>
    <row r="977" ht="12.0" customHeight="1">
      <c r="C977" s="134"/>
      <c r="D977" s="134"/>
      <c r="F977" s="134"/>
      <c r="G977" s="119"/>
      <c r="I977" s="119"/>
    </row>
    <row r="978" ht="12.0" customHeight="1">
      <c r="C978" s="134"/>
      <c r="D978" s="134"/>
      <c r="F978" s="134"/>
      <c r="G978" s="119"/>
      <c r="I978" s="119"/>
    </row>
    <row r="979" ht="12.0" customHeight="1">
      <c r="C979" s="134"/>
      <c r="D979" s="134"/>
      <c r="F979" s="134"/>
      <c r="G979" s="119"/>
      <c r="I979" s="119"/>
    </row>
    <row r="980" ht="12.0" customHeight="1">
      <c r="C980" s="134"/>
      <c r="D980" s="134"/>
      <c r="F980" s="134"/>
      <c r="G980" s="119"/>
      <c r="I980" s="119"/>
    </row>
    <row r="981" ht="12.0" customHeight="1">
      <c r="C981" s="134"/>
      <c r="D981" s="134"/>
      <c r="F981" s="134"/>
      <c r="G981" s="119"/>
      <c r="I981" s="119"/>
    </row>
    <row r="982" ht="12.0" customHeight="1">
      <c r="C982" s="134"/>
      <c r="D982" s="134"/>
      <c r="F982" s="134"/>
      <c r="G982" s="119"/>
      <c r="I982" s="119"/>
    </row>
    <row r="983" ht="12.0" customHeight="1">
      <c r="C983" s="134"/>
      <c r="D983" s="134"/>
      <c r="F983" s="134"/>
      <c r="G983" s="119"/>
      <c r="I983" s="119"/>
    </row>
    <row r="984" ht="12.0" customHeight="1">
      <c r="C984" s="134"/>
      <c r="D984" s="134"/>
      <c r="F984" s="134"/>
      <c r="G984" s="119"/>
      <c r="I984" s="119"/>
    </row>
    <row r="985" ht="12.0" customHeight="1">
      <c r="C985" s="134"/>
      <c r="D985" s="134"/>
      <c r="F985" s="134"/>
      <c r="G985" s="119"/>
      <c r="I985" s="119"/>
    </row>
    <row r="986" ht="12.0" customHeight="1">
      <c r="C986" s="134"/>
      <c r="D986" s="134"/>
      <c r="F986" s="134"/>
      <c r="G986" s="119"/>
      <c r="I986" s="119"/>
    </row>
    <row r="987" ht="12.0" customHeight="1">
      <c r="C987" s="134"/>
      <c r="D987" s="134"/>
      <c r="F987" s="134"/>
      <c r="G987" s="119"/>
      <c r="I987" s="119"/>
    </row>
    <row r="988" ht="12.0" customHeight="1">
      <c r="C988" s="134"/>
      <c r="D988" s="134"/>
      <c r="F988" s="134"/>
      <c r="G988" s="119"/>
      <c r="I988" s="119"/>
    </row>
    <row r="989" ht="12.0" customHeight="1">
      <c r="C989" s="134"/>
      <c r="D989" s="134"/>
      <c r="F989" s="134"/>
      <c r="G989" s="119"/>
      <c r="I989" s="119"/>
    </row>
    <row r="990" ht="12.0" customHeight="1">
      <c r="C990" s="134"/>
      <c r="D990" s="134"/>
      <c r="F990" s="134"/>
      <c r="G990" s="119"/>
      <c r="I990" s="119"/>
    </row>
    <row r="991" ht="12.0" customHeight="1">
      <c r="C991" s="134"/>
      <c r="D991" s="134"/>
      <c r="F991" s="134"/>
      <c r="G991" s="119"/>
      <c r="I991" s="119"/>
    </row>
    <row r="992" ht="12.0" customHeight="1">
      <c r="C992" s="134"/>
      <c r="D992" s="134"/>
      <c r="F992" s="134"/>
      <c r="G992" s="119"/>
      <c r="I992" s="119"/>
    </row>
    <row r="993" ht="12.0" customHeight="1">
      <c r="C993" s="134"/>
      <c r="D993" s="134"/>
      <c r="F993" s="134"/>
      <c r="G993" s="119"/>
      <c r="I993" s="119"/>
    </row>
    <row r="994" ht="12.0" customHeight="1">
      <c r="C994" s="134"/>
      <c r="D994" s="134"/>
      <c r="F994" s="134"/>
      <c r="G994" s="119"/>
      <c r="I994" s="119"/>
    </row>
    <row r="995" ht="12.0" customHeight="1">
      <c r="C995" s="134"/>
      <c r="D995" s="134"/>
      <c r="F995" s="134"/>
      <c r="G995" s="119"/>
      <c r="I995" s="119"/>
    </row>
    <row r="996" ht="12.0" customHeight="1">
      <c r="C996" s="134"/>
      <c r="D996" s="134"/>
      <c r="F996" s="134"/>
      <c r="G996" s="119"/>
      <c r="I996" s="119"/>
    </row>
    <row r="997" ht="12.0" customHeight="1">
      <c r="C997" s="134"/>
      <c r="D997" s="134"/>
      <c r="F997" s="134"/>
      <c r="G997" s="119"/>
      <c r="I997" s="119"/>
    </row>
    <row r="998" ht="12.0" customHeight="1">
      <c r="C998" s="134"/>
      <c r="D998" s="134"/>
      <c r="F998" s="134"/>
      <c r="G998" s="119"/>
      <c r="I998" s="119"/>
    </row>
    <row r="999" ht="12.0" customHeight="1">
      <c r="C999" s="134"/>
      <c r="D999" s="134"/>
      <c r="F999" s="134"/>
      <c r="G999" s="119"/>
      <c r="I999" s="119"/>
    </row>
    <row r="1000" ht="12.0" customHeight="1">
      <c r="C1000" s="134"/>
      <c r="D1000" s="134"/>
      <c r="F1000" s="134"/>
      <c r="G1000" s="119"/>
      <c r="I1000" s="119"/>
    </row>
  </sheetData>
  <printOptions/>
  <pageMargins bottom="0.787401575" footer="0.0" header="0.0" left="0.7" right="0.7" top="0.787401575"/>
  <pageSetup paperSize="9"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366FF"/>
    <pageSetUpPr fitToPage="1"/>
  </sheetPr>
  <sheetViews>
    <sheetView workbookViewId="0"/>
  </sheetViews>
  <sheetFormatPr customHeight="1" defaultColWidth="14.43" defaultRowHeight="15.0"/>
  <cols>
    <col customWidth="1" min="1" max="1" width="3.71"/>
    <col customWidth="1" min="2" max="9" width="20.71"/>
    <col customWidth="1" min="10" max="10" width="6.29"/>
    <col customWidth="1" min="11" max="26" width="8.71"/>
  </cols>
  <sheetData>
    <row r="1" ht="12.0" hidden="1" customHeight="1">
      <c r="B1" s="16">
        <v>1.0</v>
      </c>
      <c r="C1" s="16">
        <v>2.0</v>
      </c>
      <c r="D1" s="16">
        <v>3.0</v>
      </c>
      <c r="E1" s="16">
        <v>4.0</v>
      </c>
      <c r="F1" s="16">
        <v>5.0</v>
      </c>
      <c r="G1" s="16">
        <v>6.0</v>
      </c>
      <c r="H1" s="16">
        <v>7.0</v>
      </c>
      <c r="I1" s="16">
        <v>8.0</v>
      </c>
    </row>
    <row r="2" ht="12.0" customHeight="1"/>
    <row r="3" ht="12.0" customHeight="1"/>
    <row r="4" ht="12.0" customHeight="1"/>
    <row r="5" ht="12.0" customHeight="1"/>
    <row r="6" ht="12.0" customHeight="1"/>
    <row r="7" ht="12.0" customHeight="1"/>
    <row r="8" ht="49.5" customHeight="1">
      <c r="A8" s="17"/>
      <c r="B8" s="145" t="s">
        <v>195</v>
      </c>
      <c r="C8" s="146"/>
      <c r="D8" s="146"/>
      <c r="E8" s="146"/>
      <c r="F8" s="146"/>
      <c r="G8" s="146"/>
      <c r="H8" s="146"/>
      <c r="I8" s="14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49.5" customHeight="1">
      <c r="A9" s="17"/>
      <c r="B9" s="147"/>
      <c r="C9" s="148"/>
      <c r="D9" s="149"/>
      <c r="E9" s="149"/>
      <c r="F9" s="149"/>
      <c r="G9" s="149"/>
      <c r="H9" s="149"/>
      <c r="I9" s="149"/>
      <c r="J9" s="3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ht="49.5" customHeight="1">
      <c r="A10" s="17"/>
      <c r="B10" s="147"/>
      <c r="C10" s="149"/>
      <c r="D10" s="148"/>
      <c r="E10" s="149"/>
      <c r="F10" s="149"/>
      <c r="G10" s="149"/>
      <c r="H10" s="149"/>
      <c r="I10" s="149"/>
      <c r="J10" s="3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ht="49.5" customHeight="1">
      <c r="A11" s="17"/>
      <c r="B11" s="147"/>
      <c r="C11" s="149"/>
      <c r="D11" s="149"/>
      <c r="E11" s="148"/>
      <c r="F11" s="149"/>
      <c r="G11" s="149"/>
      <c r="H11" s="149"/>
      <c r="I11" s="149"/>
      <c r="J11" s="3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ht="49.5" customHeight="1">
      <c r="A12" s="17"/>
      <c r="B12" s="147"/>
      <c r="C12" s="149"/>
      <c r="D12" s="149"/>
      <c r="E12" s="149"/>
      <c r="F12" s="148"/>
      <c r="G12" s="149"/>
      <c r="H12" s="149"/>
      <c r="I12" s="149"/>
      <c r="J12" s="3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49.5" customHeight="1">
      <c r="A13" s="17"/>
      <c r="B13" s="147"/>
      <c r="C13" s="149"/>
      <c r="D13" s="149"/>
      <c r="E13" s="149"/>
      <c r="F13" s="149"/>
      <c r="G13" s="148"/>
      <c r="H13" s="149"/>
      <c r="I13" s="149"/>
      <c r="J13" s="3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ht="49.5" customHeight="1">
      <c r="A14" s="17"/>
      <c r="B14" s="147"/>
      <c r="C14" s="149"/>
      <c r="D14" s="149"/>
      <c r="E14" s="149"/>
      <c r="F14" s="149"/>
      <c r="G14" s="149"/>
      <c r="H14" s="148"/>
      <c r="I14" s="149"/>
      <c r="J14" s="3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ht="49.5" customHeight="1">
      <c r="A15" s="17"/>
      <c r="B15" s="147"/>
      <c r="C15" s="149"/>
      <c r="D15" s="149"/>
      <c r="E15" s="149"/>
      <c r="F15" s="149"/>
      <c r="G15" s="149"/>
      <c r="H15" s="149"/>
      <c r="I15" s="148"/>
      <c r="J15" s="3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12.0" customHeight="1"/>
    <row r="17" ht="12.0" customHeight="1"/>
    <row r="18" ht="12.0" customHeight="1"/>
    <row r="19" ht="12.0" customHeight="1"/>
    <row r="20" ht="12.0" customHeight="1"/>
    <row r="21" ht="12.0" customHeight="1"/>
    <row r="22" ht="12.0" customHeight="1"/>
    <row r="23" ht="12.0" customHeight="1"/>
    <row r="24" ht="12.0" customHeight="1"/>
    <row r="25" ht="12.0" customHeight="1"/>
    <row r="26" ht="12.0" customHeight="1"/>
    <row r="27" ht="12.0" customHeight="1"/>
    <row r="28" ht="12.0" customHeight="1"/>
    <row r="29" ht="12.0" customHeight="1"/>
    <row r="30" ht="12.0" customHeight="1"/>
    <row r="31" ht="12.0" customHeight="1"/>
    <row r="32" ht="12.0" customHeight="1"/>
    <row r="33" ht="12.0" customHeight="1"/>
    <row r="34" ht="12.0" customHeight="1"/>
    <row r="35" ht="12.0" customHeight="1"/>
    <row r="36" ht="12.0" customHeight="1"/>
    <row r="37" ht="12.0" customHeight="1"/>
    <row r="38" ht="12.0" customHeight="1"/>
    <row r="39" ht="12.0" customHeight="1"/>
    <row r="40" ht="12.0" customHeight="1"/>
    <row r="41" ht="12.0" customHeight="1"/>
    <row r="42" ht="12.0" customHeight="1"/>
    <row r="43" ht="12.0" customHeight="1"/>
    <row r="44" ht="12.0" customHeight="1"/>
    <row r="45" ht="12.0" customHeight="1"/>
    <row r="46" ht="12.0" customHeight="1"/>
    <row r="47" ht="12.0" customHeight="1"/>
    <row r="48" ht="12.0" customHeight="1"/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conditionalFormatting sqref="C9 D10 E11 F12 G13 H14 I15">
    <cfRule type="cellIs" dxfId="0" priority="1" stopIfTrue="1" operator="equal">
      <formula>"""0:0"""</formula>
    </cfRule>
  </conditionalFormatting>
  <conditionalFormatting sqref="C10:C15 D9:H9 D11:D15 E10:H10 E12:E15 F11:G11 F13:F15 G12 G14:G15 H11:H13 H15 I9:I14">
    <cfRule type="cellIs" dxfId="1" priority="2" stopIfTrue="1" operator="equal">
      <formula>"0:0"</formula>
    </cfRule>
  </conditionalFormatting>
  <dataValidations>
    <dataValidation type="list" allowBlank="1" showErrorMessage="1" sqref="C9:I9 D10:I10 E11:I11 F12:I12 G13:I13 H14:I14 I15">
      <formula1>skore</formula1>
    </dataValidation>
  </dataValidations>
  <printOptions/>
  <pageMargins bottom="0.984251969" footer="0.0" header="0.0" left="0.787401575" right="0.787401575" top="0.984251969"/>
  <pageSetup paperSize="9"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 ht="12.0" customHeight="1"/>
    <row r="2" ht="12.0" customHeight="1"/>
    <row r="3" ht="12.0" customHeight="1"/>
    <row r="4" ht="12.0" customHeight="1"/>
    <row r="5" ht="12.0" customHeight="1"/>
    <row r="6" ht="12.0" customHeight="1"/>
    <row r="7" ht="12.0" customHeight="1"/>
    <row r="8" ht="12.0" customHeight="1"/>
    <row r="9" ht="12.0" customHeight="1"/>
    <row r="10" ht="12.0" customHeight="1"/>
    <row r="11" ht="12.0" customHeight="1"/>
    <row r="12" ht="12.0" customHeight="1"/>
    <row r="13" ht="12.0" customHeight="1"/>
    <row r="14" ht="12.0" customHeight="1"/>
    <row r="15" ht="12.0" customHeight="1"/>
    <row r="16" ht="12.0" customHeight="1"/>
    <row r="17" ht="12.0" customHeight="1"/>
    <row r="18" ht="12.0" customHeight="1"/>
    <row r="19" ht="12.0" customHeight="1"/>
    <row r="20" ht="12.0" customHeight="1"/>
    <row r="21" ht="12.0" customHeight="1"/>
    <row r="22" ht="12.0" customHeight="1"/>
    <row r="23" ht="12.0" customHeight="1"/>
    <row r="24" ht="12.0" customHeight="1"/>
    <row r="25" ht="12.0" customHeight="1"/>
    <row r="26" ht="12.0" customHeight="1"/>
    <row r="27" ht="12.0" customHeight="1"/>
    <row r="28" ht="12.0" customHeight="1"/>
    <row r="29" ht="12.0" customHeight="1"/>
    <row r="30" ht="12.0" customHeight="1"/>
    <row r="31" ht="12.0" customHeight="1"/>
    <row r="32" ht="12.0" customHeight="1"/>
    <row r="33" ht="12.0" customHeight="1"/>
    <row r="34" ht="12.0" customHeight="1"/>
    <row r="35" ht="12.0" customHeight="1"/>
    <row r="36" ht="12.0" customHeight="1"/>
    <row r="37" ht="12.0" customHeight="1"/>
    <row r="38" ht="12.0" customHeight="1"/>
    <row r="39" ht="12.0" customHeight="1"/>
    <row r="40" ht="12.0" customHeight="1"/>
    <row r="41" ht="12.0" customHeight="1"/>
    <row r="42" ht="12.0" customHeight="1"/>
    <row r="43" ht="12.0" customHeight="1"/>
    <row r="44" ht="12.0" customHeight="1"/>
    <row r="45" ht="12.0" customHeight="1"/>
    <row r="46" ht="12.0" customHeight="1"/>
    <row r="47" ht="12.0" customHeight="1"/>
    <row r="48" ht="12.0" customHeight="1"/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printOptions/>
  <pageMargins bottom="0.787401575" footer="0.0" header="0.0" left="0.7" right="0.7" top="0.787401575"/>
  <pageSetup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 ht="12.0" customHeight="1"/>
    <row r="2" ht="12.0" customHeight="1">
      <c r="C2" s="150" t="s">
        <v>100</v>
      </c>
    </row>
    <row r="3" ht="12.0" customHeight="1">
      <c r="C3" s="150" t="s">
        <v>104</v>
      </c>
    </row>
    <row r="4" ht="12.0" customHeight="1">
      <c r="C4" s="150" t="s">
        <v>106</v>
      </c>
    </row>
    <row r="5" ht="12.0" customHeight="1">
      <c r="C5" s="150" t="s">
        <v>107</v>
      </c>
    </row>
    <row r="6" ht="12.0" customHeight="1">
      <c r="C6" s="150" t="s">
        <v>101</v>
      </c>
    </row>
    <row r="7" ht="12.0" customHeight="1">
      <c r="C7" s="150" t="s">
        <v>102</v>
      </c>
    </row>
    <row r="8" ht="12.0" customHeight="1">
      <c r="C8" s="150" t="s">
        <v>105</v>
      </c>
      <c r="E8" s="151"/>
      <c r="G8" s="151"/>
    </row>
    <row r="9" ht="12.0" customHeight="1">
      <c r="C9" s="150" t="s">
        <v>196</v>
      </c>
      <c r="E9" s="151"/>
      <c r="G9" s="151"/>
    </row>
    <row r="10" ht="12.0" customHeight="1">
      <c r="C10" s="150" t="s">
        <v>197</v>
      </c>
      <c r="E10" s="151"/>
    </row>
    <row r="11" ht="12.0" customHeight="1">
      <c r="C11" s="152" t="s">
        <v>198</v>
      </c>
      <c r="I11" s="151"/>
    </row>
    <row r="12" ht="12.0" customHeight="1">
      <c r="C12" s="152" t="s">
        <v>199</v>
      </c>
      <c r="E12" s="151"/>
      <c r="G12" s="151"/>
      <c r="K12" s="151"/>
    </row>
    <row r="13" ht="12.0" customHeight="1">
      <c r="C13" s="150"/>
    </row>
    <row r="14" ht="12.0" customHeight="1">
      <c r="C14" s="150"/>
      <c r="E14" s="151"/>
    </row>
    <row r="15" ht="12.0" customHeight="1">
      <c r="C15" s="150"/>
    </row>
    <row r="16" ht="12.0" customHeight="1">
      <c r="C16" s="150"/>
    </row>
    <row r="17" ht="12.0" customHeight="1">
      <c r="C17" s="150"/>
    </row>
    <row r="18" ht="12.0" customHeight="1">
      <c r="C18" s="150"/>
    </row>
    <row r="19" ht="12.0" customHeight="1"/>
    <row r="20" ht="12.0" customHeight="1"/>
    <row r="21" ht="12.0" customHeight="1"/>
    <row r="22" ht="12.0" customHeight="1"/>
    <row r="23" ht="12.0" customHeight="1"/>
    <row r="24" ht="12.0" customHeight="1"/>
    <row r="25" ht="12.0" customHeight="1"/>
    <row r="26" ht="12.0" customHeight="1"/>
    <row r="27" ht="12.0" customHeight="1"/>
    <row r="28" ht="12.0" customHeight="1"/>
    <row r="29" ht="12.0" customHeight="1"/>
    <row r="30" ht="12.0" customHeight="1"/>
    <row r="31" ht="12.0" customHeight="1"/>
    <row r="32" ht="12.0" customHeight="1"/>
    <row r="33" ht="12.0" customHeight="1"/>
    <row r="34" ht="12.0" customHeight="1"/>
    <row r="35" ht="12.0" customHeight="1"/>
    <row r="36" ht="12.0" customHeight="1"/>
    <row r="37" ht="12.0" customHeight="1"/>
    <row r="38" ht="12.0" customHeight="1"/>
    <row r="39" ht="12.0" customHeight="1"/>
    <row r="40" ht="12.0" customHeight="1"/>
    <row r="41" ht="12.0" customHeight="1"/>
    <row r="42" ht="12.0" customHeight="1"/>
    <row r="43" ht="12.0" customHeight="1"/>
    <row r="44" ht="12.0" customHeight="1"/>
    <row r="45" ht="12.0" customHeight="1"/>
    <row r="46" ht="12.0" customHeight="1"/>
    <row r="47" ht="12.0" customHeight="1"/>
    <row r="48" ht="12.0" customHeight="1"/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printOptions/>
  <pageMargins bottom="0.984251969" footer="0.0" header="0.0" left="0.787401575" right="0.787401575" top="0.984251969"/>
  <pageSetup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153" t="s">
        <v>2</v>
      </c>
      <c r="B1" s="154" t="s">
        <v>3</v>
      </c>
      <c r="C1" s="155"/>
      <c r="D1" s="155"/>
      <c r="E1" s="156"/>
      <c r="F1" s="154" t="s">
        <v>2</v>
      </c>
      <c r="G1" s="154" t="s">
        <v>3</v>
      </c>
      <c r="H1" s="6"/>
      <c r="I1" s="6"/>
      <c r="J1" s="6"/>
      <c r="K1" s="6"/>
    </row>
    <row r="2">
      <c r="A2" s="157"/>
      <c r="B2" s="158"/>
      <c r="C2" s="155"/>
      <c r="D2" s="159" t="s">
        <v>103</v>
      </c>
      <c r="E2" s="156"/>
      <c r="F2" s="158"/>
      <c r="G2" s="158"/>
      <c r="H2" s="6"/>
      <c r="I2" s="6"/>
      <c r="J2" s="6"/>
      <c r="K2" s="6"/>
    </row>
    <row r="3">
      <c r="A3" s="160"/>
      <c r="B3" s="160"/>
      <c r="C3" s="160"/>
      <c r="D3" s="160"/>
      <c r="E3" s="160"/>
      <c r="F3" s="160"/>
      <c r="G3" s="160"/>
      <c r="H3" s="6"/>
      <c r="I3" s="6"/>
      <c r="J3" s="6"/>
      <c r="K3" s="6"/>
    </row>
    <row r="4">
      <c r="A4" s="161" t="s">
        <v>200</v>
      </c>
      <c r="B4" s="162" t="s">
        <v>201</v>
      </c>
      <c r="C4" s="163" t="s">
        <v>202</v>
      </c>
      <c r="D4" s="164"/>
      <c r="E4" s="165"/>
      <c r="F4" s="162" t="s">
        <v>203</v>
      </c>
      <c r="G4" s="162" t="s">
        <v>204</v>
      </c>
      <c r="H4" s="6"/>
      <c r="I4" s="6"/>
      <c r="J4" s="6"/>
      <c r="K4" s="6"/>
    </row>
    <row r="5">
      <c r="A5" s="166"/>
      <c r="B5" s="15"/>
      <c r="C5" s="167"/>
      <c r="D5" s="160"/>
      <c r="E5" s="15"/>
      <c r="F5" s="15"/>
      <c r="G5" s="15"/>
      <c r="H5" s="6"/>
      <c r="I5" s="6"/>
      <c r="J5" s="6"/>
      <c r="K5" s="6"/>
    </row>
    <row r="6">
      <c r="A6" s="167"/>
      <c r="B6" s="167"/>
      <c r="C6" s="167"/>
      <c r="D6" s="160"/>
      <c r="E6" s="167"/>
      <c r="F6" s="167"/>
      <c r="G6" s="167"/>
      <c r="H6" s="167"/>
      <c r="I6" s="6"/>
      <c r="J6" s="6"/>
      <c r="K6" s="6"/>
    </row>
    <row r="7">
      <c r="A7" s="167"/>
      <c r="B7" s="167"/>
      <c r="C7" s="6"/>
      <c r="D7" s="155"/>
      <c r="E7" s="6"/>
      <c r="F7" s="167"/>
      <c r="G7" s="167"/>
      <c r="H7" s="6"/>
      <c r="I7" s="6"/>
      <c r="J7" s="6"/>
      <c r="K7" s="6"/>
    </row>
    <row r="8">
      <c r="A8" s="161" t="s">
        <v>2</v>
      </c>
      <c r="B8" s="162" t="s">
        <v>3</v>
      </c>
      <c r="C8" s="155"/>
      <c r="D8" s="155"/>
      <c r="E8" s="156"/>
      <c r="F8" s="162" t="s">
        <v>2</v>
      </c>
      <c r="G8" s="162" t="s">
        <v>3</v>
      </c>
      <c r="H8" s="6"/>
      <c r="I8" s="6"/>
      <c r="J8" s="6"/>
      <c r="K8" s="6"/>
    </row>
    <row r="9">
      <c r="A9" s="157"/>
      <c r="B9" s="158"/>
      <c r="C9" s="155"/>
      <c r="D9" s="159" t="s">
        <v>103</v>
      </c>
      <c r="E9" s="156"/>
      <c r="F9" s="158"/>
      <c r="G9" s="158"/>
      <c r="H9" s="6"/>
      <c r="I9" s="6"/>
      <c r="J9" s="6"/>
      <c r="K9" s="6"/>
    </row>
    <row r="10">
      <c r="A10" s="160"/>
      <c r="B10" s="160"/>
      <c r="C10" s="160"/>
      <c r="D10" s="160"/>
      <c r="E10" s="160"/>
      <c r="F10" s="160"/>
      <c r="G10" s="160"/>
      <c r="H10" s="6"/>
      <c r="I10" s="6"/>
      <c r="J10" s="6"/>
      <c r="K10" s="6"/>
    </row>
    <row r="11">
      <c r="A11" s="161" t="s">
        <v>200</v>
      </c>
      <c r="B11" s="162" t="s">
        <v>201</v>
      </c>
      <c r="C11" s="163" t="s">
        <v>202</v>
      </c>
      <c r="D11" s="164"/>
      <c r="E11" s="165"/>
      <c r="F11" s="162" t="s">
        <v>203</v>
      </c>
      <c r="G11" s="162" t="s">
        <v>204</v>
      </c>
      <c r="H11" s="6"/>
      <c r="I11" s="6"/>
      <c r="J11" s="6"/>
      <c r="K11" s="6"/>
    </row>
    <row r="12">
      <c r="A12" s="166"/>
      <c r="B12" s="15"/>
      <c r="C12" s="167"/>
      <c r="D12" s="160"/>
      <c r="E12" s="15"/>
      <c r="F12" s="15"/>
      <c r="G12" s="15"/>
      <c r="H12" s="6"/>
      <c r="I12" s="6"/>
      <c r="J12" s="6"/>
      <c r="K12" s="6"/>
    </row>
    <row r="13">
      <c r="A13" s="167"/>
      <c r="B13" s="167"/>
      <c r="C13" s="167"/>
      <c r="D13" s="160"/>
      <c r="E13" s="167"/>
      <c r="F13" s="167"/>
      <c r="G13" s="167"/>
      <c r="H13" s="167"/>
      <c r="I13" s="6"/>
      <c r="J13" s="6"/>
      <c r="K13" s="6"/>
    </row>
    <row r="14">
      <c r="A14" s="167"/>
      <c r="B14" s="167"/>
      <c r="C14" s="6"/>
      <c r="D14" s="155"/>
      <c r="E14" s="6"/>
      <c r="F14" s="167"/>
      <c r="G14" s="167"/>
      <c r="H14" s="6"/>
      <c r="I14" s="6"/>
      <c r="J14" s="6"/>
      <c r="K14" s="6"/>
    </row>
    <row r="15">
      <c r="A15" s="161" t="s">
        <v>2</v>
      </c>
      <c r="B15" s="162" t="s">
        <v>3</v>
      </c>
      <c r="C15" s="155"/>
      <c r="D15" s="155"/>
      <c r="E15" s="156"/>
      <c r="F15" s="162" t="s">
        <v>2</v>
      </c>
      <c r="G15" s="162" t="s">
        <v>3</v>
      </c>
      <c r="H15" s="6"/>
      <c r="I15" s="6"/>
      <c r="J15" s="6"/>
      <c r="K15" s="6"/>
    </row>
    <row r="16">
      <c r="A16" s="157"/>
      <c r="B16" s="158"/>
      <c r="C16" s="155"/>
      <c r="D16" s="159" t="s">
        <v>103</v>
      </c>
      <c r="E16" s="156"/>
      <c r="F16" s="158"/>
      <c r="G16" s="158"/>
      <c r="H16" s="6"/>
      <c r="I16" s="6"/>
      <c r="J16" s="6"/>
      <c r="K16" s="6"/>
    </row>
    <row r="17">
      <c r="A17" s="160"/>
      <c r="B17" s="160"/>
      <c r="C17" s="160"/>
      <c r="D17" s="160"/>
      <c r="E17" s="160"/>
      <c r="F17" s="160"/>
      <c r="G17" s="160"/>
      <c r="H17" s="6"/>
      <c r="I17" s="6"/>
      <c r="J17" s="6"/>
      <c r="K17" s="6"/>
    </row>
    <row r="18">
      <c r="A18" s="161" t="s">
        <v>200</v>
      </c>
      <c r="B18" s="162" t="s">
        <v>201</v>
      </c>
      <c r="C18" s="163" t="s">
        <v>202</v>
      </c>
      <c r="D18" s="164"/>
      <c r="E18" s="165"/>
      <c r="F18" s="162" t="s">
        <v>203</v>
      </c>
      <c r="G18" s="162" t="s">
        <v>204</v>
      </c>
      <c r="H18" s="6"/>
      <c r="I18" s="6"/>
      <c r="J18" s="6"/>
      <c r="K18" s="6"/>
    </row>
    <row r="19">
      <c r="A19" s="166"/>
      <c r="B19" s="15"/>
      <c r="C19" s="167"/>
      <c r="D19" s="160"/>
      <c r="E19" s="15"/>
      <c r="F19" s="15"/>
      <c r="G19" s="15"/>
      <c r="H19" s="6"/>
      <c r="I19" s="6"/>
      <c r="J19" s="6"/>
      <c r="K19" s="6"/>
    </row>
    <row r="20">
      <c r="A20" s="167"/>
      <c r="B20" s="167"/>
      <c r="C20" s="167"/>
      <c r="D20" s="160"/>
      <c r="E20" s="167"/>
      <c r="F20" s="167"/>
      <c r="G20" s="167"/>
      <c r="H20" s="167"/>
      <c r="I20" s="6"/>
      <c r="J20" s="6"/>
      <c r="K20" s="6"/>
    </row>
    <row r="21">
      <c r="A21" s="167"/>
      <c r="B21" s="167"/>
      <c r="C21" s="6"/>
      <c r="D21" s="155"/>
      <c r="E21" s="6"/>
      <c r="F21" s="167"/>
      <c r="G21" s="167"/>
      <c r="H21" s="6"/>
      <c r="I21" s="6"/>
      <c r="J21" s="6"/>
      <c r="K21" s="6"/>
    </row>
    <row r="22">
      <c r="A22" s="161" t="s">
        <v>2</v>
      </c>
      <c r="B22" s="162" t="s">
        <v>3</v>
      </c>
      <c r="C22" s="155"/>
      <c r="D22" s="155"/>
      <c r="E22" s="156"/>
      <c r="F22" s="162" t="s">
        <v>2</v>
      </c>
      <c r="G22" s="162" t="s">
        <v>3</v>
      </c>
      <c r="H22" s="6"/>
      <c r="I22" s="6"/>
      <c r="J22" s="6"/>
      <c r="K22" s="6"/>
    </row>
    <row r="23">
      <c r="A23" s="157"/>
      <c r="B23" s="158"/>
      <c r="C23" s="155"/>
      <c r="D23" s="159" t="s">
        <v>103</v>
      </c>
      <c r="E23" s="156"/>
      <c r="F23" s="158"/>
      <c r="G23" s="158"/>
      <c r="H23" s="6"/>
      <c r="I23" s="6"/>
      <c r="J23" s="6"/>
      <c r="K23" s="6"/>
    </row>
    <row r="24">
      <c r="A24" s="160"/>
      <c r="B24" s="160"/>
      <c r="C24" s="160"/>
      <c r="D24" s="160"/>
      <c r="E24" s="160"/>
      <c r="F24" s="160"/>
      <c r="G24" s="160"/>
      <c r="H24" s="6"/>
      <c r="I24" s="6"/>
      <c r="J24" s="6"/>
      <c r="K24" s="6"/>
    </row>
    <row r="25">
      <c r="A25" s="161" t="s">
        <v>200</v>
      </c>
      <c r="B25" s="162" t="s">
        <v>201</v>
      </c>
      <c r="C25" s="163" t="s">
        <v>202</v>
      </c>
      <c r="D25" s="164"/>
      <c r="E25" s="165"/>
      <c r="F25" s="162" t="s">
        <v>203</v>
      </c>
      <c r="G25" s="162" t="s">
        <v>204</v>
      </c>
      <c r="H25" s="6"/>
      <c r="I25" s="6"/>
      <c r="J25" s="6"/>
      <c r="K25" s="6"/>
    </row>
    <row r="26">
      <c r="A26" s="166"/>
      <c r="B26" s="15"/>
      <c r="C26" s="167"/>
      <c r="D26" s="160"/>
      <c r="E26" s="15"/>
      <c r="F26" s="15"/>
      <c r="G26" s="15"/>
      <c r="H26" s="6"/>
      <c r="I26" s="6"/>
      <c r="J26" s="6"/>
      <c r="K26" s="6"/>
    </row>
    <row r="27">
      <c r="A27" s="167"/>
      <c r="B27" s="167"/>
      <c r="C27" s="167"/>
      <c r="D27" s="160"/>
      <c r="E27" s="167"/>
      <c r="F27" s="167"/>
      <c r="G27" s="167"/>
      <c r="H27" s="167"/>
      <c r="I27" s="6"/>
      <c r="J27" s="6"/>
      <c r="K27" s="6"/>
    </row>
    <row r="28">
      <c r="A28" s="167"/>
      <c r="B28" s="167"/>
      <c r="C28" s="6"/>
      <c r="D28" s="155"/>
      <c r="E28" s="6"/>
      <c r="F28" s="167"/>
      <c r="G28" s="167"/>
      <c r="H28" s="6"/>
      <c r="I28" s="6"/>
      <c r="J28" s="6"/>
      <c r="K28" s="6"/>
    </row>
    <row r="29">
      <c r="A29" s="161" t="s">
        <v>2</v>
      </c>
      <c r="B29" s="162" t="s">
        <v>3</v>
      </c>
      <c r="C29" s="155"/>
      <c r="D29" s="155"/>
      <c r="E29" s="156"/>
      <c r="F29" s="162" t="s">
        <v>2</v>
      </c>
      <c r="G29" s="162" t="s">
        <v>3</v>
      </c>
      <c r="H29" s="6"/>
      <c r="I29" s="6"/>
      <c r="J29" s="6"/>
      <c r="K29" s="6"/>
    </row>
    <row r="30">
      <c r="A30" s="157"/>
      <c r="B30" s="158"/>
      <c r="C30" s="155"/>
      <c r="D30" s="159" t="s">
        <v>103</v>
      </c>
      <c r="E30" s="156"/>
      <c r="F30" s="158"/>
      <c r="G30" s="158"/>
      <c r="H30" s="6"/>
      <c r="I30" s="6"/>
      <c r="J30" s="6"/>
      <c r="K30" s="6"/>
    </row>
    <row r="31">
      <c r="A31" s="160"/>
      <c r="B31" s="160"/>
      <c r="C31" s="160"/>
      <c r="D31" s="160"/>
      <c r="E31" s="160"/>
      <c r="F31" s="160"/>
      <c r="G31" s="160"/>
      <c r="H31" s="6"/>
      <c r="I31" s="6"/>
      <c r="J31" s="6"/>
      <c r="K31" s="6"/>
    </row>
    <row r="32">
      <c r="A32" s="161" t="s">
        <v>200</v>
      </c>
      <c r="B32" s="162" t="s">
        <v>201</v>
      </c>
      <c r="C32" s="163" t="s">
        <v>202</v>
      </c>
      <c r="D32" s="164"/>
      <c r="E32" s="165"/>
      <c r="F32" s="162" t="s">
        <v>203</v>
      </c>
      <c r="G32" s="162" t="s">
        <v>204</v>
      </c>
      <c r="H32" s="6"/>
      <c r="I32" s="6"/>
      <c r="J32" s="6"/>
      <c r="K32" s="6"/>
    </row>
    <row r="33">
      <c r="A33" s="166"/>
      <c r="B33" s="15"/>
      <c r="C33" s="167"/>
      <c r="D33" s="160"/>
      <c r="E33" s="15"/>
      <c r="F33" s="15"/>
      <c r="G33" s="15"/>
      <c r="H33" s="6"/>
      <c r="I33" s="6"/>
      <c r="J33" s="6"/>
      <c r="K33" s="6"/>
    </row>
    <row r="34">
      <c r="A34" s="167"/>
      <c r="B34" s="167"/>
      <c r="C34" s="167"/>
      <c r="D34" s="160"/>
      <c r="E34" s="167"/>
      <c r="F34" s="167"/>
      <c r="G34" s="167"/>
      <c r="H34" s="167"/>
      <c r="I34" s="6"/>
      <c r="J34" s="6"/>
      <c r="K34" s="6"/>
    </row>
    <row r="35">
      <c r="A35" s="167"/>
      <c r="B35" s="167"/>
      <c r="C35" s="6"/>
      <c r="D35" s="155"/>
      <c r="E35" s="6"/>
      <c r="F35" s="167"/>
      <c r="G35" s="167"/>
      <c r="H35" s="6"/>
      <c r="I35" s="6"/>
      <c r="J35" s="6"/>
      <c r="K35" s="6"/>
    </row>
    <row r="36">
      <c r="A36" s="161" t="s">
        <v>2</v>
      </c>
      <c r="B36" s="162" t="s">
        <v>3</v>
      </c>
      <c r="C36" s="155"/>
      <c r="D36" s="155"/>
      <c r="E36" s="156"/>
      <c r="F36" s="162" t="s">
        <v>2</v>
      </c>
      <c r="G36" s="162" t="s">
        <v>3</v>
      </c>
      <c r="H36" s="6"/>
      <c r="I36" s="6"/>
      <c r="J36" s="6"/>
      <c r="K36" s="6"/>
    </row>
    <row r="37">
      <c r="A37" s="157"/>
      <c r="B37" s="158"/>
      <c r="C37" s="155"/>
      <c r="D37" s="159" t="s">
        <v>103</v>
      </c>
      <c r="E37" s="156"/>
      <c r="F37" s="158"/>
      <c r="G37" s="158"/>
      <c r="H37" s="6"/>
      <c r="I37" s="6"/>
      <c r="J37" s="6"/>
      <c r="K37" s="6"/>
    </row>
    <row r="38">
      <c r="A38" s="160"/>
      <c r="B38" s="160"/>
      <c r="C38" s="160"/>
      <c r="D38" s="160"/>
      <c r="E38" s="160"/>
      <c r="F38" s="160"/>
      <c r="G38" s="160"/>
      <c r="H38" s="6"/>
      <c r="I38" s="6"/>
      <c r="J38" s="6"/>
      <c r="K38" s="6"/>
    </row>
    <row r="39">
      <c r="A39" s="161" t="s">
        <v>200</v>
      </c>
      <c r="B39" s="162" t="s">
        <v>201</v>
      </c>
      <c r="C39" s="163" t="s">
        <v>202</v>
      </c>
      <c r="D39" s="164"/>
      <c r="E39" s="165"/>
      <c r="F39" s="162" t="s">
        <v>203</v>
      </c>
      <c r="G39" s="162" t="s">
        <v>204</v>
      </c>
      <c r="H39" s="6"/>
      <c r="I39" s="6"/>
      <c r="J39" s="6"/>
      <c r="K39" s="6"/>
    </row>
    <row r="40">
      <c r="A40" s="166"/>
      <c r="B40" s="15"/>
      <c r="C40" s="167"/>
      <c r="D40" s="160"/>
      <c r="E40" s="15"/>
      <c r="F40" s="15"/>
      <c r="G40" s="15"/>
      <c r="H40" s="6"/>
      <c r="I40" s="6"/>
      <c r="J40" s="6"/>
      <c r="K40" s="6"/>
    </row>
    <row r="41">
      <c r="A41" s="6"/>
      <c r="B41" s="6"/>
      <c r="C41" s="6"/>
      <c r="D41" s="155"/>
      <c r="E41" s="6"/>
      <c r="F41" s="6"/>
      <c r="G41" s="6"/>
      <c r="H41" s="6"/>
      <c r="I41" s="6"/>
      <c r="J41" s="6"/>
      <c r="K41" s="6"/>
    </row>
    <row r="42">
      <c r="A42" s="6"/>
      <c r="B42" s="6"/>
      <c r="C42" s="6"/>
      <c r="D42" s="155"/>
      <c r="E42" s="6"/>
      <c r="F42" s="6"/>
      <c r="G42" s="6"/>
      <c r="H42" s="6"/>
      <c r="I42" s="6"/>
      <c r="J42" s="6"/>
      <c r="K42" s="6"/>
    </row>
    <row r="43">
      <c r="A43" s="6"/>
      <c r="B43" s="6"/>
      <c r="C43" s="6"/>
      <c r="D43" s="155"/>
      <c r="E43" s="6"/>
      <c r="F43" s="6"/>
      <c r="G43" s="6"/>
      <c r="H43" s="6"/>
      <c r="I43" s="6"/>
      <c r="J43" s="6"/>
      <c r="K43" s="6"/>
    </row>
    <row r="44">
      <c r="A44" s="6"/>
      <c r="B44" s="6"/>
      <c r="C44" s="6"/>
      <c r="D44" s="155"/>
      <c r="E44" s="6"/>
      <c r="F44" s="6"/>
      <c r="G44" s="6"/>
      <c r="H44" s="6"/>
      <c r="I44" s="6"/>
      <c r="J44" s="6"/>
      <c r="K44" s="6"/>
    </row>
    <row r="45">
      <c r="A45" s="6"/>
      <c r="B45" s="6"/>
      <c r="C45" s="6"/>
      <c r="D45" s="155"/>
      <c r="E45" s="6"/>
      <c r="F45" s="6"/>
      <c r="G45" s="6"/>
      <c r="H45" s="6"/>
      <c r="I45" s="6"/>
      <c r="J45" s="6"/>
      <c r="K45" s="6"/>
    </row>
    <row r="46">
      <c r="A46" s="6"/>
      <c r="B46" s="6"/>
      <c r="C46" s="6"/>
      <c r="D46" s="155"/>
      <c r="E46" s="6"/>
      <c r="F46" s="6"/>
      <c r="G46" s="6"/>
      <c r="H46" s="6"/>
      <c r="I46" s="6"/>
      <c r="J46" s="6"/>
      <c r="K46" s="6"/>
    </row>
    <row r="47">
      <c r="A47" s="6"/>
      <c r="B47" s="6"/>
      <c r="C47" s="6"/>
      <c r="D47" s="155"/>
      <c r="E47" s="6"/>
      <c r="F47" s="6"/>
      <c r="G47" s="6"/>
      <c r="H47" s="6"/>
      <c r="I47" s="6"/>
      <c r="J47" s="6"/>
      <c r="K47" s="6"/>
    </row>
    <row r="48">
      <c r="A48" s="6"/>
      <c r="B48" s="6"/>
      <c r="C48" s="6"/>
      <c r="D48" s="155"/>
      <c r="E48" s="6"/>
      <c r="F48" s="6"/>
      <c r="G48" s="6"/>
      <c r="H48" s="6"/>
      <c r="I48" s="6"/>
      <c r="J48" s="6"/>
      <c r="K48" s="6"/>
    </row>
    <row r="49">
      <c r="A49" s="6"/>
      <c r="B49" s="6"/>
      <c r="C49" s="6"/>
      <c r="D49" s="155"/>
      <c r="E49" s="6"/>
      <c r="F49" s="6"/>
      <c r="G49" s="6"/>
      <c r="H49" s="6"/>
      <c r="I49" s="6"/>
      <c r="J49" s="6"/>
      <c r="K49" s="6"/>
    </row>
    <row r="50">
      <c r="A50" s="6"/>
      <c r="B50" s="6"/>
      <c r="C50" s="6"/>
      <c r="D50" s="155"/>
      <c r="E50" s="6"/>
      <c r="F50" s="6"/>
      <c r="G50" s="6"/>
      <c r="H50" s="6"/>
      <c r="I50" s="6"/>
      <c r="J50" s="6"/>
      <c r="K50" s="6"/>
    </row>
    <row r="51">
      <c r="A51" s="6"/>
      <c r="B51" s="6"/>
      <c r="C51" s="6"/>
      <c r="D51" s="155"/>
      <c r="E51" s="6"/>
      <c r="F51" s="6"/>
      <c r="G51" s="6"/>
      <c r="H51" s="6"/>
      <c r="I51" s="6"/>
      <c r="J51" s="6"/>
      <c r="K51" s="6"/>
    </row>
    <row r="52">
      <c r="A52" s="6"/>
      <c r="B52" s="6"/>
      <c r="C52" s="6"/>
      <c r="D52" s="155"/>
      <c r="E52" s="6"/>
      <c r="F52" s="6"/>
      <c r="G52" s="6"/>
      <c r="H52" s="6"/>
      <c r="I52" s="6"/>
      <c r="J52" s="6"/>
      <c r="K52" s="6"/>
    </row>
    <row r="53">
      <c r="A53" s="6"/>
      <c r="B53" s="6"/>
      <c r="C53" s="6"/>
      <c r="D53" s="155"/>
      <c r="E53" s="6"/>
      <c r="F53" s="6"/>
      <c r="G53" s="6"/>
      <c r="H53" s="6"/>
      <c r="I53" s="6"/>
      <c r="J53" s="6"/>
      <c r="K53" s="6"/>
    </row>
    <row r="54">
      <c r="A54" s="6"/>
      <c r="B54" s="6"/>
      <c r="C54" s="6"/>
      <c r="D54" s="155"/>
      <c r="E54" s="6"/>
      <c r="F54" s="6"/>
      <c r="G54" s="6"/>
      <c r="H54" s="6"/>
      <c r="I54" s="6"/>
      <c r="J54" s="6"/>
      <c r="K54" s="6"/>
    </row>
    <row r="55">
      <c r="A55" s="6"/>
      <c r="B55" s="6"/>
      <c r="C55" s="6"/>
      <c r="D55" s="155"/>
      <c r="E55" s="6"/>
      <c r="F55" s="6"/>
      <c r="G55" s="6"/>
      <c r="H55" s="6"/>
      <c r="I55" s="6"/>
      <c r="J55" s="6"/>
      <c r="K55" s="6"/>
    </row>
    <row r="56">
      <c r="A56" s="6"/>
      <c r="B56" s="6"/>
      <c r="C56" s="6"/>
      <c r="D56" s="155"/>
      <c r="E56" s="6"/>
      <c r="F56" s="6"/>
      <c r="G56" s="6"/>
      <c r="H56" s="6"/>
      <c r="I56" s="6"/>
      <c r="J56" s="6"/>
      <c r="K56" s="6"/>
    </row>
    <row r="57">
      <c r="A57" s="6"/>
      <c r="B57" s="6"/>
      <c r="C57" s="6"/>
      <c r="D57" s="155"/>
      <c r="E57" s="6"/>
      <c r="F57" s="6"/>
      <c r="G57" s="6"/>
      <c r="H57" s="6"/>
      <c r="I57" s="6"/>
      <c r="J57" s="6"/>
      <c r="K57" s="6"/>
    </row>
    <row r="58">
      <c r="A58" s="6"/>
      <c r="B58" s="6"/>
      <c r="C58" s="6"/>
      <c r="D58" s="155"/>
      <c r="E58" s="6"/>
      <c r="F58" s="6"/>
      <c r="G58" s="6"/>
      <c r="H58" s="6"/>
      <c r="I58" s="6"/>
      <c r="J58" s="6"/>
      <c r="K58" s="6"/>
    </row>
    <row r="59">
      <c r="A59" s="6"/>
      <c r="B59" s="6"/>
      <c r="C59" s="6"/>
      <c r="D59" s="155"/>
      <c r="E59" s="6"/>
      <c r="F59" s="6"/>
      <c r="G59" s="6"/>
      <c r="H59" s="6"/>
      <c r="I59" s="6"/>
      <c r="J59" s="6"/>
      <c r="K59" s="6"/>
    </row>
    <row r="60">
      <c r="A60" s="6"/>
      <c r="B60" s="6"/>
      <c r="C60" s="6"/>
      <c r="D60" s="155"/>
      <c r="E60" s="6"/>
      <c r="F60" s="6"/>
      <c r="G60" s="6"/>
      <c r="H60" s="6"/>
      <c r="I60" s="6"/>
      <c r="J60" s="6"/>
      <c r="K60" s="6"/>
    </row>
    <row r="61">
      <c r="A61" s="6"/>
      <c r="B61" s="6"/>
      <c r="C61" s="6"/>
      <c r="D61" s="155"/>
      <c r="E61" s="6"/>
      <c r="F61" s="6"/>
      <c r="G61" s="6"/>
      <c r="H61" s="6"/>
      <c r="I61" s="6"/>
      <c r="J61" s="6"/>
      <c r="K61" s="6"/>
    </row>
    <row r="62">
      <c r="A62" s="6"/>
      <c r="B62" s="6"/>
      <c r="C62" s="6"/>
      <c r="D62" s="155"/>
      <c r="E62" s="6"/>
      <c r="F62" s="6"/>
      <c r="G62" s="6"/>
      <c r="H62" s="6"/>
      <c r="I62" s="6"/>
      <c r="J62" s="6"/>
      <c r="K62" s="6"/>
    </row>
    <row r="63">
      <c r="A63" s="6"/>
      <c r="B63" s="6"/>
      <c r="C63" s="6"/>
      <c r="D63" s="155"/>
      <c r="E63" s="6"/>
      <c r="F63" s="6"/>
      <c r="G63" s="6"/>
      <c r="H63" s="6"/>
      <c r="I63" s="6"/>
      <c r="J63" s="6"/>
      <c r="K63" s="6"/>
    </row>
    <row r="64">
      <c r="A64" s="6"/>
      <c r="B64" s="6"/>
      <c r="C64" s="6"/>
      <c r="D64" s="155"/>
      <c r="E64" s="6"/>
      <c r="F64" s="6"/>
      <c r="G64" s="6"/>
      <c r="H64" s="6"/>
      <c r="I64" s="6"/>
      <c r="J64" s="6"/>
      <c r="K64" s="6"/>
    </row>
    <row r="65">
      <c r="A65" s="6"/>
      <c r="B65" s="6"/>
      <c r="C65" s="6"/>
      <c r="D65" s="155"/>
      <c r="E65" s="6"/>
      <c r="F65" s="6"/>
      <c r="G65" s="6"/>
      <c r="H65" s="6"/>
      <c r="I65" s="6"/>
      <c r="J65" s="6"/>
      <c r="K65" s="6"/>
    </row>
    <row r="66">
      <c r="A66" s="6"/>
      <c r="B66" s="6"/>
      <c r="C66" s="6"/>
      <c r="D66" s="155"/>
      <c r="E66" s="6"/>
      <c r="F66" s="6"/>
      <c r="G66" s="6"/>
      <c r="H66" s="6"/>
      <c r="I66" s="6"/>
      <c r="J66" s="6"/>
      <c r="K66" s="6"/>
    </row>
    <row r="67">
      <c r="A67" s="6"/>
      <c r="B67" s="6"/>
      <c r="C67" s="6"/>
      <c r="D67" s="155"/>
      <c r="E67" s="6"/>
      <c r="F67" s="6"/>
      <c r="G67" s="6"/>
      <c r="H67" s="6"/>
      <c r="I67" s="6"/>
      <c r="J67" s="6"/>
      <c r="K67" s="6"/>
    </row>
    <row r="68">
      <c r="A68" s="6"/>
      <c r="B68" s="6"/>
      <c r="C68" s="6"/>
      <c r="D68" s="155"/>
      <c r="E68" s="6"/>
      <c r="F68" s="6"/>
      <c r="G68" s="6"/>
      <c r="H68" s="6"/>
      <c r="I68" s="6"/>
      <c r="J68" s="6"/>
      <c r="K68" s="6"/>
    </row>
    <row r="69">
      <c r="A69" s="6"/>
      <c r="B69" s="6"/>
      <c r="C69" s="6"/>
      <c r="D69" s="155"/>
      <c r="E69" s="6"/>
      <c r="F69" s="6"/>
      <c r="G69" s="6"/>
      <c r="H69" s="6"/>
      <c r="I69" s="6"/>
      <c r="J69" s="6"/>
      <c r="K69" s="6"/>
    </row>
    <row r="70">
      <c r="A70" s="6"/>
      <c r="B70" s="6"/>
      <c r="C70" s="6"/>
      <c r="D70" s="155"/>
      <c r="E70" s="6"/>
      <c r="F70" s="6"/>
      <c r="G70" s="6"/>
      <c r="H70" s="6"/>
      <c r="I70" s="6"/>
      <c r="J70" s="6"/>
      <c r="K70" s="6"/>
    </row>
    <row r="71">
      <c r="A71" s="6"/>
      <c r="B71" s="6"/>
      <c r="C71" s="6"/>
      <c r="D71" s="155"/>
      <c r="E71" s="6"/>
      <c r="F71" s="6"/>
      <c r="G71" s="6"/>
      <c r="H71" s="6"/>
      <c r="I71" s="6"/>
      <c r="J71" s="6"/>
      <c r="K71" s="6"/>
    </row>
    <row r="72">
      <c r="A72" s="6"/>
      <c r="B72" s="6"/>
      <c r="C72" s="6"/>
      <c r="D72" s="155"/>
      <c r="E72" s="6"/>
      <c r="F72" s="6"/>
      <c r="G72" s="6"/>
      <c r="H72" s="6"/>
      <c r="I72" s="6"/>
      <c r="J72" s="6"/>
      <c r="K72" s="6"/>
    </row>
    <row r="73">
      <c r="A73" s="6"/>
      <c r="B73" s="6"/>
      <c r="C73" s="6"/>
      <c r="D73" s="155"/>
      <c r="E73" s="6"/>
      <c r="F73" s="6"/>
      <c r="G73" s="6"/>
      <c r="H73" s="6"/>
      <c r="I73" s="6"/>
      <c r="J73" s="6"/>
      <c r="K73" s="6"/>
    </row>
    <row r="74">
      <c r="A74" s="6"/>
      <c r="B74" s="6"/>
      <c r="C74" s="6"/>
      <c r="D74" s="155"/>
      <c r="E74" s="6"/>
      <c r="F74" s="6"/>
      <c r="G74" s="6"/>
      <c r="H74" s="6"/>
      <c r="I74" s="6"/>
      <c r="J74" s="6"/>
      <c r="K74" s="6"/>
    </row>
    <row r="75">
      <c r="A75" s="6"/>
      <c r="B75" s="6"/>
      <c r="C75" s="6"/>
      <c r="D75" s="155"/>
      <c r="E75" s="6"/>
      <c r="F75" s="6"/>
      <c r="G75" s="6"/>
      <c r="H75" s="6"/>
      <c r="I75" s="6"/>
      <c r="J75" s="6"/>
      <c r="K75" s="6"/>
    </row>
    <row r="76">
      <c r="A76" s="6"/>
      <c r="B76" s="6"/>
      <c r="C76" s="6"/>
      <c r="D76" s="155"/>
      <c r="E76" s="6"/>
      <c r="F76" s="6"/>
      <c r="G76" s="6"/>
      <c r="H76" s="6"/>
      <c r="I76" s="6"/>
      <c r="J76" s="6"/>
      <c r="K76" s="6"/>
    </row>
    <row r="77">
      <c r="A77" s="6"/>
      <c r="B77" s="6"/>
      <c r="C77" s="6"/>
      <c r="D77" s="155"/>
      <c r="E77" s="6"/>
      <c r="F77" s="6"/>
      <c r="G77" s="6"/>
      <c r="H77" s="6"/>
      <c r="I77" s="6"/>
      <c r="J77" s="6"/>
      <c r="K77" s="6"/>
    </row>
    <row r="78">
      <c r="A78" s="6"/>
      <c r="B78" s="6"/>
      <c r="C78" s="6"/>
      <c r="D78" s="155"/>
      <c r="E78" s="6"/>
      <c r="F78" s="6"/>
      <c r="G78" s="6"/>
      <c r="H78" s="6"/>
      <c r="I78" s="6"/>
      <c r="J78" s="6"/>
      <c r="K78" s="6"/>
    </row>
    <row r="79">
      <c r="A79" s="6"/>
      <c r="B79" s="6"/>
      <c r="C79" s="6"/>
      <c r="D79" s="155"/>
      <c r="E79" s="6"/>
      <c r="F79" s="6"/>
      <c r="G79" s="6"/>
      <c r="H79" s="6"/>
      <c r="I79" s="6"/>
      <c r="J79" s="6"/>
      <c r="K79" s="6"/>
    </row>
    <row r="80">
      <c r="A80" s="6"/>
      <c r="B80" s="6"/>
      <c r="C80" s="6"/>
      <c r="D80" s="155"/>
      <c r="E80" s="6"/>
      <c r="F80" s="6"/>
      <c r="G80" s="6"/>
      <c r="H80" s="6"/>
      <c r="I80" s="6"/>
      <c r="J80" s="6"/>
      <c r="K80" s="6"/>
    </row>
    <row r="81">
      <c r="A81" s="6"/>
      <c r="B81" s="6"/>
      <c r="C81" s="6"/>
      <c r="D81" s="155"/>
      <c r="E81" s="6"/>
      <c r="F81" s="6"/>
      <c r="G81" s="6"/>
      <c r="H81" s="6"/>
      <c r="I81" s="6"/>
      <c r="J81" s="6"/>
      <c r="K81" s="6"/>
    </row>
    <row r="82">
      <c r="A82" s="6"/>
      <c r="B82" s="6"/>
      <c r="C82" s="6"/>
      <c r="D82" s="155"/>
      <c r="E82" s="6"/>
      <c r="F82" s="6"/>
      <c r="G82" s="6"/>
      <c r="H82" s="6"/>
      <c r="I82" s="6"/>
      <c r="J82" s="6"/>
      <c r="K82" s="6"/>
    </row>
    <row r="83">
      <c r="A83" s="6"/>
      <c r="B83" s="6"/>
      <c r="C83" s="6"/>
      <c r="D83" s="155"/>
      <c r="E83" s="6"/>
      <c r="F83" s="6"/>
      <c r="G83" s="6"/>
      <c r="H83" s="6"/>
      <c r="I83" s="6"/>
      <c r="J83" s="6"/>
      <c r="K83" s="6"/>
    </row>
    <row r="84">
      <c r="A84" s="6"/>
      <c r="B84" s="6"/>
      <c r="C84" s="6"/>
      <c r="D84" s="155"/>
      <c r="E84" s="6"/>
      <c r="F84" s="6"/>
      <c r="G84" s="6"/>
      <c r="H84" s="6"/>
      <c r="I84" s="6"/>
      <c r="J84" s="6"/>
      <c r="K84" s="6"/>
    </row>
    <row r="85">
      <c r="A85" s="6"/>
      <c r="B85" s="6"/>
      <c r="C85" s="6"/>
      <c r="D85" s="155"/>
      <c r="E85" s="6"/>
      <c r="F85" s="6"/>
      <c r="G85" s="6"/>
      <c r="H85" s="6"/>
      <c r="I85" s="6"/>
      <c r="J85" s="6"/>
      <c r="K85" s="6"/>
    </row>
    <row r="86">
      <c r="A86" s="6"/>
      <c r="B86" s="6"/>
      <c r="C86" s="6"/>
      <c r="D86" s="155"/>
      <c r="E86" s="6"/>
      <c r="F86" s="6"/>
      <c r="G86" s="6"/>
      <c r="H86" s="6"/>
      <c r="I86" s="6"/>
      <c r="J86" s="6"/>
      <c r="K86" s="6"/>
    </row>
    <row r="87">
      <c r="A87" s="6"/>
      <c r="B87" s="6"/>
      <c r="C87" s="6"/>
      <c r="D87" s="155"/>
      <c r="E87" s="6"/>
      <c r="F87" s="6"/>
      <c r="G87" s="6"/>
      <c r="H87" s="6"/>
      <c r="I87" s="6"/>
      <c r="J87" s="6"/>
      <c r="K87" s="6"/>
    </row>
    <row r="88">
      <c r="A88" s="6"/>
      <c r="B88" s="6"/>
      <c r="C88" s="6"/>
      <c r="D88" s="155"/>
      <c r="E88" s="6"/>
      <c r="F88" s="6"/>
      <c r="G88" s="6"/>
      <c r="H88" s="6"/>
      <c r="I88" s="6"/>
      <c r="J88" s="6"/>
      <c r="K88" s="6"/>
    </row>
    <row r="89">
      <c r="A89" s="6"/>
      <c r="B89" s="6"/>
      <c r="C89" s="6"/>
      <c r="D89" s="155"/>
      <c r="E89" s="6"/>
      <c r="F89" s="6"/>
      <c r="G89" s="6"/>
      <c r="H89" s="6"/>
      <c r="I89" s="6"/>
      <c r="J89" s="6"/>
      <c r="K89" s="6"/>
    </row>
    <row r="90">
      <c r="A90" s="6"/>
      <c r="B90" s="6"/>
      <c r="C90" s="6"/>
      <c r="D90" s="155"/>
      <c r="E90" s="6"/>
      <c r="F90" s="6"/>
      <c r="G90" s="6"/>
      <c r="H90" s="6"/>
      <c r="I90" s="6"/>
      <c r="J90" s="6"/>
      <c r="K90" s="6"/>
    </row>
    <row r="91">
      <c r="A91" s="6"/>
      <c r="B91" s="6"/>
      <c r="C91" s="6"/>
      <c r="D91" s="155"/>
      <c r="E91" s="6"/>
      <c r="F91" s="6"/>
      <c r="G91" s="6"/>
      <c r="H91" s="6"/>
      <c r="I91" s="6"/>
      <c r="J91" s="6"/>
      <c r="K91" s="6"/>
    </row>
    <row r="92">
      <c r="A92" s="6"/>
      <c r="B92" s="6"/>
      <c r="C92" s="6"/>
      <c r="D92" s="155"/>
      <c r="E92" s="6"/>
      <c r="F92" s="6"/>
      <c r="G92" s="6"/>
      <c r="H92" s="6"/>
      <c r="I92" s="6"/>
      <c r="J92" s="6"/>
      <c r="K92" s="6"/>
    </row>
    <row r="93">
      <c r="A93" s="6"/>
      <c r="B93" s="6"/>
      <c r="C93" s="6"/>
      <c r="D93" s="155"/>
      <c r="E93" s="6"/>
      <c r="F93" s="6"/>
      <c r="G93" s="6"/>
      <c r="H93" s="6"/>
      <c r="I93" s="6"/>
      <c r="J93" s="6"/>
      <c r="K93" s="6"/>
    </row>
    <row r="94">
      <c r="A94" s="6"/>
      <c r="B94" s="6"/>
      <c r="C94" s="6"/>
      <c r="D94" s="155"/>
      <c r="E94" s="6"/>
      <c r="F94" s="6"/>
      <c r="G94" s="6"/>
      <c r="H94" s="6"/>
      <c r="I94" s="6"/>
      <c r="J94" s="6"/>
      <c r="K94" s="6"/>
    </row>
    <row r="95">
      <c r="A95" s="6"/>
      <c r="B95" s="6"/>
      <c r="C95" s="6"/>
      <c r="D95" s="155"/>
      <c r="E95" s="6"/>
      <c r="F95" s="6"/>
      <c r="G95" s="6"/>
      <c r="H95" s="6"/>
      <c r="I95" s="6"/>
      <c r="J95" s="6"/>
      <c r="K95" s="6"/>
    </row>
    <row r="96">
      <c r="A96" s="6"/>
      <c r="B96" s="6"/>
      <c r="C96" s="6"/>
      <c r="D96" s="155"/>
      <c r="E96" s="6"/>
      <c r="F96" s="6"/>
      <c r="G96" s="6"/>
      <c r="H96" s="6"/>
      <c r="I96" s="6"/>
      <c r="J96" s="6"/>
      <c r="K96" s="6"/>
    </row>
    <row r="97">
      <c r="A97" s="6"/>
      <c r="B97" s="6"/>
      <c r="C97" s="6"/>
      <c r="D97" s="155"/>
      <c r="E97" s="6"/>
      <c r="F97" s="6"/>
      <c r="G97" s="6"/>
      <c r="H97" s="6"/>
      <c r="I97" s="6"/>
      <c r="J97" s="6"/>
      <c r="K97" s="6"/>
    </row>
    <row r="98">
      <c r="A98" s="6"/>
      <c r="B98" s="6"/>
      <c r="C98" s="6"/>
      <c r="D98" s="155"/>
      <c r="E98" s="6"/>
      <c r="F98" s="6"/>
      <c r="G98" s="6"/>
      <c r="H98" s="6"/>
      <c r="I98" s="6"/>
      <c r="J98" s="6"/>
      <c r="K98" s="6"/>
    </row>
    <row r="99">
      <c r="A99" s="6"/>
      <c r="B99" s="6"/>
      <c r="C99" s="6"/>
      <c r="D99" s="155"/>
      <c r="E99" s="6"/>
      <c r="F99" s="6"/>
      <c r="G99" s="6"/>
      <c r="H99" s="6"/>
      <c r="I99" s="6"/>
      <c r="J99" s="6"/>
      <c r="K99" s="6"/>
    </row>
    <row r="100">
      <c r="A100" s="6"/>
      <c r="B100" s="6"/>
      <c r="C100" s="6"/>
      <c r="D100" s="155"/>
      <c r="E100" s="6"/>
      <c r="F100" s="6"/>
      <c r="G100" s="6"/>
      <c r="H100" s="6"/>
      <c r="I100" s="6"/>
      <c r="J100" s="6"/>
      <c r="K100" s="6"/>
    </row>
  </sheetData>
  <mergeCells count="6">
    <mergeCell ref="C4:E4"/>
    <mergeCell ref="C11:E11"/>
    <mergeCell ref="C18:E18"/>
    <mergeCell ref="C25:E25"/>
    <mergeCell ref="C32:E32"/>
    <mergeCell ref="C39:E39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pageSetUpPr fitToPage="1"/>
  </sheetPr>
  <sheetViews>
    <sheetView workbookViewId="0"/>
  </sheetViews>
  <sheetFormatPr customHeight="1" defaultColWidth="14.43" defaultRowHeight="15.0"/>
  <cols>
    <col customWidth="1" min="1" max="1" width="3.71"/>
    <col customWidth="1" min="2" max="2" width="8.71"/>
    <col customWidth="1" min="3" max="10" width="10.71"/>
    <col customWidth="1" min="11" max="11" width="2.0"/>
    <col customWidth="1" min="12" max="12" width="9.43"/>
    <col customWidth="1" min="13" max="13" width="7.43"/>
    <col customWidth="1" min="14" max="14" width="8.71"/>
    <col customWidth="1" min="15" max="15" width="7.57"/>
    <col customWidth="1" min="16" max="16" width="1.57"/>
    <col customWidth="1" min="17" max="17" width="7.0"/>
    <col customWidth="1" min="18" max="18" width="1.0"/>
    <col customWidth="1" min="19" max="19" width="7.57"/>
    <col customWidth="1" min="20" max="20" width="11.57"/>
    <col customWidth="1" min="21" max="26" width="8.71"/>
  </cols>
  <sheetData>
    <row r="1" ht="12.0" hidden="1" customHeight="1">
      <c r="B1" s="16">
        <v>1.0</v>
      </c>
      <c r="C1" s="16">
        <v>2.0</v>
      </c>
      <c r="D1" s="16">
        <v>3.0</v>
      </c>
      <c r="E1" s="16">
        <v>4.0</v>
      </c>
      <c r="F1" s="16">
        <v>5.0</v>
      </c>
      <c r="G1" s="16">
        <v>6.0</v>
      </c>
      <c r="H1" s="16">
        <v>7.0</v>
      </c>
      <c r="I1" s="16">
        <v>8.0</v>
      </c>
    </row>
    <row r="2" ht="12.0" customHeight="1"/>
    <row r="3" ht="12.0" customHeight="1"/>
    <row r="4" ht="12.0" customHeight="1"/>
    <row r="5" ht="12.0" customHeight="1"/>
    <row r="6" ht="12.0" customHeight="1"/>
    <row r="7" ht="12.0" customHeight="1"/>
    <row r="8" ht="24.75" customHeight="1">
      <c r="A8" s="17"/>
      <c r="B8" s="18"/>
      <c r="C8" s="19" t="s">
        <v>93</v>
      </c>
      <c r="D8" s="13" t="s">
        <v>66</v>
      </c>
      <c r="E8" s="13" t="s">
        <v>87</v>
      </c>
      <c r="F8" s="20" t="s">
        <v>94</v>
      </c>
      <c r="G8" s="21"/>
      <c r="H8" s="22"/>
      <c r="I8" s="22"/>
      <c r="J8" s="23"/>
      <c r="K8" s="17"/>
      <c r="L8" s="24" t="s">
        <v>95</v>
      </c>
      <c r="M8" s="25" t="s">
        <v>96</v>
      </c>
      <c r="N8" s="26" t="s">
        <v>97</v>
      </c>
      <c r="O8" s="27" t="s">
        <v>98</v>
      </c>
      <c r="P8" s="28"/>
      <c r="Q8" s="29"/>
      <c r="R8" s="30"/>
      <c r="S8" s="31" t="s">
        <v>99</v>
      </c>
      <c r="T8" s="17"/>
      <c r="U8" s="17"/>
      <c r="V8" s="17"/>
      <c r="W8" s="17"/>
      <c r="X8" s="17"/>
      <c r="Y8" s="17"/>
      <c r="Z8" s="17"/>
    </row>
    <row r="9" ht="24.75" customHeight="1">
      <c r="A9" s="17"/>
      <c r="B9" s="32" t="str">
        <f t="array" ref="B9:B16">TRANSPOSE(C8:J8)</f>
        <v>Prášek Vladimír</v>
      </c>
      <c r="C9" s="33" t="s">
        <v>100</v>
      </c>
      <c r="D9" s="34" t="s">
        <v>101</v>
      </c>
      <c r="E9" s="34" t="s">
        <v>102</v>
      </c>
      <c r="F9" s="34" t="s">
        <v>101</v>
      </c>
      <c r="G9" s="35" t="s">
        <v>100</v>
      </c>
      <c r="H9" s="35" t="s">
        <v>100</v>
      </c>
      <c r="I9" s="35" t="s">
        <v>100</v>
      </c>
      <c r="J9" s="36" t="s">
        <v>100</v>
      </c>
      <c r="K9" s="37"/>
      <c r="L9" s="38">
        <f t="shared" ref="L9:L16" si="1">8-COUNTIF(C9:J9,"0:0")</f>
        <v>3</v>
      </c>
      <c r="M9" s="38">
        <f t="array" ref="M9">SUM(IF(VALUE(MID($C9:$J9,1,1))&gt;VALUE(MID($C9:$J9,3,1)),1,0))</f>
        <v>0</v>
      </c>
      <c r="N9" s="39">
        <f t="shared" ref="N9:N16" si="2">L9-M9</f>
        <v>3</v>
      </c>
      <c r="O9" s="40">
        <f t="array" ref="O9">SUM(IF(LEN(C9:J9)&gt;3,"0:0",IF(VALUE(MID($C9:$J9,1,1))=VALUE(MID($C9:$J9,3,1)),0,VALUE(MID($C9:$J9,1,1)))))</f>
        <v>1</v>
      </c>
      <c r="P9" s="41" t="s">
        <v>103</v>
      </c>
      <c r="Q9" s="42">
        <f t="array" ref="Q9">SUM(IF(LEN(C9:J9)&gt;3,"0:0",IF(VALUE(MID($C9:$J9,1,1))=VALUE(MID($C9:$J9,3,1)),0,VALUE(MID($C9:$J9,3,1)))))</f>
        <v>9</v>
      </c>
      <c r="R9" s="41"/>
      <c r="S9" s="43">
        <f t="array" ref="S9">SUM(IF(VALUE(MID($C9:$J9,1,1))&gt;VALUE(MID($C9:$J9,3,1)),2,0))</f>
        <v>0</v>
      </c>
      <c r="T9" s="44">
        <f t="shared" ref="T9:T16" si="3">IF(B9="","",S9+(O9-Q9)/100+O9/1000+CODE(B9)/1000000+U9/10)</f>
        <v>-0.07892</v>
      </c>
      <c r="U9" s="17"/>
      <c r="V9" s="17"/>
      <c r="W9" s="17"/>
      <c r="X9" s="17"/>
      <c r="Y9" s="17"/>
      <c r="Z9" s="17"/>
    </row>
    <row r="10" ht="24.75" customHeight="1">
      <c r="A10" s="17"/>
      <c r="B10" s="45" t="s">
        <v>66</v>
      </c>
      <c r="C10" s="46" t="str">
        <f t="array" ref="C10:C16">TRANSPOSE(MID(D9:J9,3,1)&amp;":"&amp;MID(D9:J9,1,1))</f>
        <v>3:0</v>
      </c>
      <c r="D10" s="47" t="s">
        <v>100</v>
      </c>
      <c r="E10" s="34" t="s">
        <v>104</v>
      </c>
      <c r="F10" s="34" t="s">
        <v>105</v>
      </c>
      <c r="G10" s="35" t="s">
        <v>100</v>
      </c>
      <c r="H10" s="35" t="s">
        <v>100</v>
      </c>
      <c r="I10" s="35" t="s">
        <v>100</v>
      </c>
      <c r="J10" s="48" t="s">
        <v>100</v>
      </c>
      <c r="K10" s="37"/>
      <c r="L10" s="49">
        <f t="shared" si="1"/>
        <v>3</v>
      </c>
      <c r="M10" s="49">
        <f t="array" ref="M10">SUM(IF(VALUE(MID($C10:$J10,1,1))&gt;VALUE(MID($C10:$J10,3,1)),1,0))</f>
        <v>2</v>
      </c>
      <c r="N10" s="50">
        <f t="shared" si="2"/>
        <v>1</v>
      </c>
      <c r="O10" s="51">
        <f t="array" ref="O10">SUM(IF(LEN(C10:J10)&gt;3,"0:0",IF(VALUE(MID($C10:$J10,1,1))=VALUE(MID($C10:$J10,3,1)),0,VALUE(MID($C10:$J10,1,1)))))</f>
        <v>8</v>
      </c>
      <c r="P10" s="52" t="s">
        <v>103</v>
      </c>
      <c r="Q10" s="53">
        <f t="array" ref="Q10">SUM(IF(LEN(C10:J10)&gt;3,"0:0",IF(VALUE(MID($C10:$J10,1,1))=VALUE(MID($C10:$J10,3,1)),0,VALUE(MID($C10:$J10,3,1)))))</f>
        <v>3</v>
      </c>
      <c r="R10" s="52"/>
      <c r="S10" s="54">
        <f t="array" ref="S10">SUM(IF(VALUE(MID($C10:$J10,1,1))&gt;VALUE(MID($C10:$J10,3,1)),2,0))</f>
        <v>4</v>
      </c>
      <c r="T10" s="44">
        <f t="shared" si="3"/>
        <v>4.058078</v>
      </c>
      <c r="U10" s="17"/>
      <c r="V10" s="17"/>
      <c r="W10" s="17"/>
      <c r="X10" s="17"/>
      <c r="Y10" s="17"/>
      <c r="Z10" s="17"/>
    </row>
    <row r="11" ht="24.75" customHeight="1">
      <c r="A11" s="17"/>
      <c r="B11" s="45" t="s">
        <v>87</v>
      </c>
      <c r="C11" s="46" t="s">
        <v>106</v>
      </c>
      <c r="D11" s="55" t="str">
        <f t="array" ref="D11:D16">TRANSPOSE(MID(E10:J10,3,1)&amp;":"&amp;MID(E10:J10,1,1))</f>
        <v>0:3</v>
      </c>
      <c r="E11" s="47" t="s">
        <v>100</v>
      </c>
      <c r="F11" s="34" t="s">
        <v>101</v>
      </c>
      <c r="G11" s="35" t="s">
        <v>100</v>
      </c>
      <c r="H11" s="35" t="s">
        <v>100</v>
      </c>
      <c r="I11" s="35" t="s">
        <v>100</v>
      </c>
      <c r="J11" s="48" t="s">
        <v>100</v>
      </c>
      <c r="K11" s="37"/>
      <c r="L11" s="49">
        <f t="shared" si="1"/>
        <v>3</v>
      </c>
      <c r="M11" s="49">
        <f t="array" ref="M11">SUM(IF(VALUE(MID($C11:$J11,1,1))&gt;VALUE(MID($C11:$J11,3,1)),1,0))</f>
        <v>1</v>
      </c>
      <c r="N11" s="50">
        <f t="shared" si="2"/>
        <v>2</v>
      </c>
      <c r="O11" s="51">
        <f t="array" ref="O11">SUM(IF(LEN(C11:J11)&gt;3,"0:0",IF(VALUE(MID($C11:$J11,1,1))=VALUE(MID($C11:$J11,3,1)),0,VALUE(MID($C11:$J11,1,1)))))</f>
        <v>3</v>
      </c>
      <c r="P11" s="52" t="s">
        <v>103</v>
      </c>
      <c r="Q11" s="53">
        <f t="array" ref="Q11">SUM(IF(LEN(C11:J11)&gt;3,"0:0",IF(VALUE(MID($C11:$J11,1,1))=VALUE(MID($C11:$J11,3,1)),0,VALUE(MID($C11:$J11,3,1)))))</f>
        <v>7</v>
      </c>
      <c r="R11" s="52"/>
      <c r="S11" s="54">
        <f t="array" ref="S11">SUM(IF(VALUE(MID($C11:$J11,1,1))&gt;VALUE(MID($C11:$J11,3,1)),2,0))</f>
        <v>2</v>
      </c>
      <c r="T11" s="44">
        <f t="shared" si="3"/>
        <v>1.963086</v>
      </c>
      <c r="U11" s="17"/>
      <c r="V11" s="17"/>
      <c r="W11" s="17"/>
      <c r="X11" s="17"/>
      <c r="Y11" s="17"/>
      <c r="Z11" s="17"/>
    </row>
    <row r="12" ht="24.75" customHeight="1">
      <c r="A12" s="17"/>
      <c r="B12" s="45" t="s">
        <v>94</v>
      </c>
      <c r="C12" s="46" t="s">
        <v>104</v>
      </c>
      <c r="D12" s="55" t="s">
        <v>107</v>
      </c>
      <c r="E12" s="55" t="str">
        <f t="array" ref="E12:E16">TRANSPOSE(MID(F11:J11,3,1)&amp;":"&amp;MID(F11:J11,1,1))</f>
        <v>3:0</v>
      </c>
      <c r="F12" s="47" t="s">
        <v>100</v>
      </c>
      <c r="G12" s="35" t="s">
        <v>100</v>
      </c>
      <c r="H12" s="35" t="s">
        <v>100</v>
      </c>
      <c r="I12" s="35" t="s">
        <v>100</v>
      </c>
      <c r="J12" s="48" t="s">
        <v>100</v>
      </c>
      <c r="K12" s="37"/>
      <c r="L12" s="49">
        <f t="shared" si="1"/>
        <v>3</v>
      </c>
      <c r="M12" s="49">
        <f t="array" ref="M12">SUM(IF(VALUE(MID($C12:$J12,1,1))&gt;VALUE(MID($C12:$J12,3,1)),1,0))</f>
        <v>3</v>
      </c>
      <c r="N12" s="50">
        <f t="shared" si="2"/>
        <v>0</v>
      </c>
      <c r="O12" s="51">
        <f t="array" ref="O12">SUM(IF(LEN(C12:J12)&gt;3,"0:0",IF(VALUE(MID($C12:$J12,1,1))=VALUE(MID($C12:$J12,3,1)),0,VALUE(MID($C12:$J12,1,1)))))</f>
        <v>9</v>
      </c>
      <c r="P12" s="52" t="s">
        <v>103</v>
      </c>
      <c r="Q12" s="53">
        <f t="array" ref="Q12">SUM(IF(LEN(C12:J12)&gt;3,"0:0",IF(VALUE(MID($C12:$J12,1,1))=VALUE(MID($C12:$J12,3,1)),0,VALUE(MID($C12:$J12,3,1)))))</f>
        <v>2</v>
      </c>
      <c r="R12" s="52"/>
      <c r="S12" s="54">
        <f t="array" ref="S12">SUM(IF(VALUE(MID($C12:$J12,1,1))&gt;VALUE(MID($C12:$J12,3,1)),2,0))</f>
        <v>6</v>
      </c>
      <c r="T12" s="44">
        <f t="shared" si="3"/>
        <v>6.079068</v>
      </c>
      <c r="U12" s="17"/>
      <c r="V12" s="17"/>
      <c r="W12" s="17"/>
      <c r="X12" s="17"/>
      <c r="Y12" s="17"/>
      <c r="Z12" s="17"/>
    </row>
    <row r="13" ht="24.75" customHeight="1">
      <c r="A13" s="17"/>
      <c r="B13" s="45"/>
      <c r="C13" s="46" t="s">
        <v>100</v>
      </c>
      <c r="D13" s="55" t="s">
        <v>100</v>
      </c>
      <c r="E13" s="55" t="s">
        <v>100</v>
      </c>
      <c r="F13" s="55" t="str">
        <f t="array" ref="F13:F16">TRANSPOSE(MID(G12:J12,3,1)&amp;":"&amp;MID(G12:J12,1,1))</f>
        <v>0:0</v>
      </c>
      <c r="G13" s="47" t="s">
        <v>100</v>
      </c>
      <c r="H13" s="35" t="s">
        <v>100</v>
      </c>
      <c r="I13" s="35" t="s">
        <v>100</v>
      </c>
      <c r="J13" s="48" t="s">
        <v>100</v>
      </c>
      <c r="K13" s="37"/>
      <c r="L13" s="49">
        <f t="shared" si="1"/>
        <v>0</v>
      </c>
      <c r="M13" s="49">
        <f t="array" ref="M13">SUM(IF(VALUE(MID($C13:$J13,1,1))&gt;VALUE(MID($C13:$J13,3,1)),1,0))</f>
        <v>0</v>
      </c>
      <c r="N13" s="50">
        <f t="shared" si="2"/>
        <v>0</v>
      </c>
      <c r="O13" s="51">
        <f t="array" ref="O13">SUM(IF(LEN(C13:J13)&gt;3,"0:0",IF(VALUE(MID($C13:$J13,1,1))=VALUE(MID($C13:$J13,3,1)),0,VALUE(MID($C13:$J13,1,1)))))</f>
        <v>0</v>
      </c>
      <c r="P13" s="52" t="s">
        <v>103</v>
      </c>
      <c r="Q13" s="53">
        <f t="array" ref="Q13">SUM(IF(LEN(C13:J13)&gt;3,"0:0",IF(VALUE(MID($C13:$J13,1,1))=VALUE(MID($C13:$J13,3,1)),0,VALUE(MID($C13:$J13,3,1)))))</f>
        <v>0</v>
      </c>
      <c r="R13" s="52"/>
      <c r="S13" s="54">
        <f t="array" ref="S13">SUM(IF(VALUE(MID($C13:$J13,1,1))&gt;VALUE(MID($C13:$J13,3,1)),2,0))</f>
        <v>0</v>
      </c>
      <c r="T13" s="44" t="str">
        <f t="shared" si="3"/>
        <v/>
      </c>
      <c r="U13" s="17"/>
      <c r="V13" s="17"/>
      <c r="W13" s="17"/>
      <c r="X13" s="17"/>
      <c r="Y13" s="17"/>
      <c r="Z13" s="17"/>
    </row>
    <row r="14" ht="24.75" customHeight="1">
      <c r="A14" s="17"/>
      <c r="B14" s="45"/>
      <c r="C14" s="46" t="s">
        <v>100</v>
      </c>
      <c r="D14" s="55" t="s">
        <v>100</v>
      </c>
      <c r="E14" s="55" t="s">
        <v>100</v>
      </c>
      <c r="F14" s="55" t="s">
        <v>100</v>
      </c>
      <c r="G14" s="55" t="str">
        <f t="array" ref="G14:G16">TRANSPOSE(MID(H13:J13,3,1)&amp;":"&amp;MID(H13:J13,1,1))</f>
        <v>0:0</v>
      </c>
      <c r="H14" s="47" t="s">
        <v>100</v>
      </c>
      <c r="I14" s="35" t="s">
        <v>100</v>
      </c>
      <c r="J14" s="48" t="s">
        <v>100</v>
      </c>
      <c r="K14" s="37"/>
      <c r="L14" s="49">
        <f t="shared" si="1"/>
        <v>0</v>
      </c>
      <c r="M14" s="49">
        <f t="array" ref="M14">SUM(IF(VALUE(MID($C14:$J14,1,1))&gt;VALUE(MID($C14:$J14,3,1)),1,0))</f>
        <v>0</v>
      </c>
      <c r="N14" s="50">
        <f t="shared" si="2"/>
        <v>0</v>
      </c>
      <c r="O14" s="51">
        <f t="array" ref="O14">SUM(IF(LEN(C14:J14)&gt;3,"0:0",IF(VALUE(MID($C14:$J14,1,1))=VALUE(MID($C14:$J14,3,1)),0,VALUE(MID($C14:$J14,1,1)))))</f>
        <v>0</v>
      </c>
      <c r="P14" s="52" t="s">
        <v>103</v>
      </c>
      <c r="Q14" s="53">
        <f t="array" ref="Q14">SUM(IF(LEN(C14:J14)&gt;3,"0:0",IF(VALUE(MID($C14:$J14,1,1))=VALUE(MID($C14:$J14,3,1)),0,VALUE(MID($C14:$J14,3,1)))))</f>
        <v>0</v>
      </c>
      <c r="R14" s="52"/>
      <c r="S14" s="54">
        <f t="array" ref="S14">SUM(IF(VALUE(MID($C14:$J14,1,1))&gt;VALUE(MID($C14:$J14,3,1)),2,0))</f>
        <v>0</v>
      </c>
      <c r="T14" s="44" t="str">
        <f t="shared" si="3"/>
        <v/>
      </c>
      <c r="U14" s="17"/>
      <c r="V14" s="17"/>
      <c r="W14" s="17"/>
      <c r="X14" s="17"/>
      <c r="Y14" s="17"/>
      <c r="Z14" s="17"/>
    </row>
    <row r="15" ht="24.75" customHeight="1">
      <c r="A15" s="17"/>
      <c r="B15" s="45"/>
      <c r="C15" s="46" t="s">
        <v>100</v>
      </c>
      <c r="D15" s="55" t="s">
        <v>100</v>
      </c>
      <c r="E15" s="55" t="s">
        <v>100</v>
      </c>
      <c r="F15" s="55" t="s">
        <v>100</v>
      </c>
      <c r="G15" s="55" t="s">
        <v>100</v>
      </c>
      <c r="H15" s="55" t="str">
        <f t="array" ref="H15:H16">TRANSPOSE(MID(I14:J14,3,1)&amp;":"&amp;MID(I14:J14,1,1))</f>
        <v>0:0</v>
      </c>
      <c r="I15" s="56" t="s">
        <v>100</v>
      </c>
      <c r="J15" s="48" t="s">
        <v>100</v>
      </c>
      <c r="K15" s="37"/>
      <c r="L15" s="49">
        <f t="shared" si="1"/>
        <v>0</v>
      </c>
      <c r="M15" s="49">
        <f t="array" ref="M15">SUM(IF(VALUE(MID($C15:$J15,1,1))&gt;VALUE(MID($C15:$J15,3,1)),1,0))</f>
        <v>0</v>
      </c>
      <c r="N15" s="50">
        <f t="shared" si="2"/>
        <v>0</v>
      </c>
      <c r="O15" s="51">
        <f t="array" ref="O15">SUM(IF(LEN(C15:J15)&gt;3,"0:0",IF(VALUE(MID($C15:$J15,1,1))=VALUE(MID($C15:$J15,3,1)),0,VALUE(MID($C15:$J15,1,1)))))</f>
        <v>0</v>
      </c>
      <c r="P15" s="52" t="s">
        <v>103</v>
      </c>
      <c r="Q15" s="53">
        <f t="array" ref="Q15">SUM(IF(LEN(C15:J15)&gt;3,"0:0",IF(VALUE(MID($C15:$J15,1,1))=VALUE(MID($C15:$J15,3,1)),0,VALUE(MID($C15:$J15,3,1)))))</f>
        <v>0</v>
      </c>
      <c r="R15" s="52"/>
      <c r="S15" s="54">
        <f t="array" ref="S15">SUM(IF(VALUE(MID($C15:$J15,1,1))&gt;VALUE(MID($C15:$J15,3,1)),2,0))</f>
        <v>0</v>
      </c>
      <c r="T15" s="44" t="str">
        <f t="shared" si="3"/>
        <v/>
      </c>
      <c r="U15" s="17"/>
      <c r="V15" s="17"/>
      <c r="W15" s="17"/>
      <c r="X15" s="17"/>
      <c r="Y15" s="17"/>
      <c r="Z15" s="17"/>
    </row>
    <row r="16" ht="24.75" customHeight="1">
      <c r="A16" s="17"/>
      <c r="B16" s="57"/>
      <c r="C16" s="58" t="s">
        <v>100</v>
      </c>
      <c r="D16" s="59" t="s">
        <v>100</v>
      </c>
      <c r="E16" s="59" t="s">
        <v>100</v>
      </c>
      <c r="F16" s="59" t="s">
        <v>100</v>
      </c>
      <c r="G16" s="59" t="s">
        <v>100</v>
      </c>
      <c r="H16" s="59" t="s">
        <v>100</v>
      </c>
      <c r="I16" s="60" t="str">
        <f t="array" ref="I16">TRANSPOSE(MID(J15,3,1)&amp;":"&amp;MID(J15,1,1))</f>
        <v>0:0</v>
      </c>
      <c r="J16" s="61" t="s">
        <v>100</v>
      </c>
      <c r="K16" s="37"/>
      <c r="L16" s="62">
        <f t="shared" si="1"/>
        <v>0</v>
      </c>
      <c r="M16" s="62">
        <f t="array" ref="M16">SUM(IF(VALUE(MID($C16:$J16,1,1))&gt;VALUE(MID($C16:$J16,3,1)),1,0))</f>
        <v>0</v>
      </c>
      <c r="N16" s="63">
        <f t="shared" si="2"/>
        <v>0</v>
      </c>
      <c r="O16" s="64">
        <f t="array" ref="O16">SUM(IF(LEN(C16:J16)&gt;3,"0:0",IF(VALUE(MID($C16:$J16,1,1))=VALUE(MID($C16:$J16,3,1)),0,VALUE(MID($C16:$J16,1,1)))))</f>
        <v>0</v>
      </c>
      <c r="P16" s="65" t="s">
        <v>103</v>
      </c>
      <c r="Q16" s="66">
        <f t="array" ref="Q16">SUM(IF(LEN(C16:J16)&gt;3,"0:0",IF(VALUE(MID($C16:$J16,1,1))=VALUE(MID($C16:$J16,3,1)),0,VALUE(MID($C16:$J16,3,1)))))</f>
        <v>0</v>
      </c>
      <c r="R16" s="65"/>
      <c r="S16" s="67">
        <f t="array" ref="S16">SUM(IF(VALUE(MID($C16:$J16,1,1))&gt;VALUE(MID($C16:$J16,3,1)),2,0))</f>
        <v>0</v>
      </c>
      <c r="T16" s="44" t="str">
        <f t="shared" si="3"/>
        <v/>
      </c>
      <c r="U16" s="17"/>
      <c r="V16" s="17"/>
      <c r="W16" s="17"/>
      <c r="X16" s="17"/>
      <c r="Y16" s="17"/>
      <c r="Z16" s="17"/>
    </row>
    <row r="17" ht="12.0" customHeight="1"/>
    <row r="18" ht="12.0" customHeight="1"/>
    <row r="19" ht="12.0" customHeight="1"/>
    <row r="20" ht="12.0" customHeight="1"/>
    <row r="21" ht="12.0" customHeight="1">
      <c r="B21" s="68" t="s">
        <v>108</v>
      </c>
      <c r="C21" s="69" t="s">
        <v>3</v>
      </c>
      <c r="D21" s="69" t="s">
        <v>109</v>
      </c>
      <c r="E21" s="70" t="s">
        <v>110</v>
      </c>
    </row>
    <row r="22" ht="19.5" customHeight="1">
      <c r="B22" s="71">
        <v>1.0</v>
      </c>
      <c r="C22" s="72" t="str">
        <f>IFERROR(__xludf.DUMMYFUNCTION("ARRAY_CONSTRAIN(
  INDEX(
    SORT(
      FILTER({B9:B16, T9:T16}, (B9:B16&lt;&gt;"""")*(T9:T16&lt;&gt;0)),
      2, FALSE
    ),
    ,1
  ),
  8, 1
)
"),"Dvořák Jiří")</f>
        <v>Dvořák Jiří</v>
      </c>
      <c r="D22" s="72">
        <f t="shared" ref="D22:D29" si="4">VLOOKUP($C22,$B$9:$S$16,18,FALSE)</f>
        <v>6</v>
      </c>
      <c r="E22" s="73" t="str">
        <f t="shared" ref="E22:E29" si="5">VLOOKUP($C22,$B$9:$S$16,14,FALSE)&amp;":"&amp;VLOOKUP($C22,$B$9:$S$16,16,FALSE)</f>
        <v>9:2</v>
      </c>
    </row>
    <row r="23" ht="19.5" customHeight="1">
      <c r="B23" s="74">
        <v>2.0</v>
      </c>
      <c r="C23" s="75" t="str">
        <f>IFERROR(__xludf.DUMMYFUNCTION("""COMPUTED_VALUE"""),"Nechvátal")</f>
        <v>Nechvátal</v>
      </c>
      <c r="D23" s="75">
        <f t="shared" si="4"/>
        <v>4</v>
      </c>
      <c r="E23" s="76" t="str">
        <f t="shared" si="5"/>
        <v>8:3</v>
      </c>
    </row>
    <row r="24" ht="19.5" customHeight="1">
      <c r="B24" s="74">
        <v>3.0</v>
      </c>
      <c r="C24" s="75" t="str">
        <f>IFERROR(__xludf.DUMMYFUNCTION("""COMPUTED_VALUE"""),"Vlček")</f>
        <v>Vlček</v>
      </c>
      <c r="D24" s="75">
        <f t="shared" si="4"/>
        <v>2</v>
      </c>
      <c r="E24" s="76" t="str">
        <f t="shared" si="5"/>
        <v>3:7</v>
      </c>
    </row>
    <row r="25" ht="19.5" customHeight="1">
      <c r="B25" s="74">
        <v>4.0</v>
      </c>
      <c r="C25" s="75" t="str">
        <f>IFERROR(__xludf.DUMMYFUNCTION("""COMPUTED_VALUE"""),"Prášek Vladimír")</f>
        <v>Prášek Vladimír</v>
      </c>
      <c r="D25" s="75">
        <f t="shared" si="4"/>
        <v>0</v>
      </c>
      <c r="E25" s="76" t="str">
        <f t="shared" si="5"/>
        <v>1:9</v>
      </c>
    </row>
    <row r="26" ht="19.5" customHeight="1">
      <c r="B26" s="74">
        <v>5.0</v>
      </c>
      <c r="C26" s="75"/>
      <c r="D26" s="75" t="str">
        <f t="shared" si="4"/>
        <v>#N/A</v>
      </c>
      <c r="E26" s="76" t="str">
        <f t="shared" si="5"/>
        <v>#N/A</v>
      </c>
    </row>
    <row r="27" ht="19.5" customHeight="1">
      <c r="B27" s="74">
        <v>6.0</v>
      </c>
      <c r="C27" s="75"/>
      <c r="D27" s="75" t="str">
        <f t="shared" si="4"/>
        <v>#N/A</v>
      </c>
      <c r="E27" s="76" t="str">
        <f t="shared" si="5"/>
        <v>#N/A</v>
      </c>
    </row>
    <row r="28" ht="19.5" customHeight="1">
      <c r="B28" s="74">
        <v>7.0</v>
      </c>
      <c r="C28" s="75"/>
      <c r="D28" s="75" t="str">
        <f t="shared" si="4"/>
        <v>#N/A</v>
      </c>
      <c r="E28" s="76" t="str">
        <f t="shared" si="5"/>
        <v>#N/A</v>
      </c>
    </row>
    <row r="29" ht="19.5" customHeight="1">
      <c r="B29" s="77">
        <v>8.0</v>
      </c>
      <c r="C29" s="78"/>
      <c r="D29" s="78" t="str">
        <f t="shared" si="4"/>
        <v>#N/A</v>
      </c>
      <c r="E29" s="79" t="str">
        <f t="shared" si="5"/>
        <v>#N/A</v>
      </c>
    </row>
    <row r="30" ht="12.0" customHeight="1"/>
    <row r="31" ht="12.0" customHeight="1"/>
    <row r="32" ht="12.0" customHeight="1"/>
    <row r="33" ht="12.0" customHeight="1"/>
    <row r="34" ht="12.0" customHeight="1"/>
    <row r="35" ht="12.0" customHeight="1"/>
    <row r="36" ht="12.0" customHeight="1"/>
    <row r="37" ht="12.0" customHeight="1"/>
    <row r="38" ht="12.0" customHeight="1"/>
    <row r="39" ht="12.0" customHeight="1"/>
    <row r="40" ht="12.0" customHeight="1"/>
    <row r="41" ht="12.0" customHeight="1"/>
    <row r="42" ht="12.0" customHeight="1"/>
    <row r="43" ht="12.0" customHeight="1"/>
    <row r="44" ht="12.0" customHeight="1"/>
    <row r="45" ht="12.0" customHeight="1"/>
    <row r="46" ht="12.0" customHeight="1"/>
    <row r="47" ht="12.0" customHeight="1"/>
    <row r="48" ht="12.0" customHeight="1"/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mergeCells count="1">
    <mergeCell ref="O8:Q8"/>
  </mergeCells>
  <conditionalFormatting sqref="C9 D10 E11 F12 G13 H14 I15 J16">
    <cfRule type="cellIs" dxfId="0" priority="1" stopIfTrue="1" operator="equal">
      <formula>"""0:0"""</formula>
    </cfRule>
  </conditionalFormatting>
  <conditionalFormatting sqref="C10:C16 D9:J9 D11:D16 E10:G10 E12:E16 F11:G11 F13:F16 G12 G14:G16 H10:H13 H15:H16 I10:J11 I12:I14 I16 J12:J15">
    <cfRule type="cellIs" dxfId="1" priority="2" stopIfTrue="1" operator="equal">
      <formula>"0:0"</formula>
    </cfRule>
  </conditionalFormatting>
  <dataValidations>
    <dataValidation type="list" allowBlank="1" showErrorMessage="1" sqref="C9:J9 D10:J10 E11:J11 F12:J12 G13:J13 H14:J14 I15:J15 J16">
      <formula1>skore</formula1>
    </dataValidation>
  </dataValidations>
  <printOptions/>
  <pageMargins bottom="0.984251969" footer="0.0" header="0.0" left="0.787401575" right="0.787401575" top="0.984251969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 fitToPage="1"/>
  </sheetPr>
  <sheetViews>
    <sheetView workbookViewId="0"/>
  </sheetViews>
  <sheetFormatPr customHeight="1" defaultColWidth="14.43" defaultRowHeight="15.0"/>
  <cols>
    <col customWidth="1" min="1" max="1" width="3.71"/>
    <col customWidth="1" min="2" max="2" width="8.71"/>
    <col customWidth="1" min="3" max="10" width="10.71"/>
    <col customWidth="1" min="11" max="11" width="2.0"/>
    <col customWidth="1" min="12" max="12" width="9.43"/>
    <col customWidth="1" min="13" max="13" width="7.43"/>
    <col customWidth="1" min="14" max="14" width="8.71"/>
    <col customWidth="1" min="15" max="15" width="7.57"/>
    <col customWidth="1" min="16" max="16" width="1.57"/>
    <col customWidth="1" min="17" max="17" width="7.0"/>
    <col customWidth="1" min="18" max="18" width="1.0"/>
    <col customWidth="1" min="19" max="19" width="7.57"/>
    <col customWidth="1" min="20" max="20" width="11.57"/>
    <col customWidth="1" min="21" max="26" width="8.71"/>
  </cols>
  <sheetData>
    <row r="1" ht="12.0" hidden="1" customHeight="1">
      <c r="B1" s="16">
        <v>1.0</v>
      </c>
      <c r="C1" s="16">
        <v>2.0</v>
      </c>
      <c r="D1" s="16">
        <v>3.0</v>
      </c>
      <c r="E1" s="16">
        <v>4.0</v>
      </c>
      <c r="F1" s="16">
        <v>5.0</v>
      </c>
      <c r="G1" s="16">
        <v>6.0</v>
      </c>
      <c r="H1" s="16">
        <v>7.0</v>
      </c>
      <c r="I1" s="16">
        <v>8.0</v>
      </c>
    </row>
    <row r="2" ht="12.0" customHeight="1"/>
    <row r="3" ht="12.0" customHeight="1"/>
    <row r="4" ht="12.0" customHeight="1"/>
    <row r="5" ht="12.0" customHeight="1"/>
    <row r="6" ht="12.0" customHeight="1"/>
    <row r="7" ht="12.0" customHeight="1"/>
    <row r="8" ht="24.75" customHeight="1">
      <c r="A8" s="17"/>
      <c r="B8" s="18"/>
      <c r="C8" s="13" t="s">
        <v>26</v>
      </c>
      <c r="D8" s="20" t="s">
        <v>111</v>
      </c>
      <c r="E8" s="13" t="s">
        <v>84</v>
      </c>
      <c r="F8" s="13" t="s">
        <v>7</v>
      </c>
      <c r="G8" s="21"/>
      <c r="H8" s="22"/>
      <c r="I8" s="22"/>
      <c r="J8" s="23"/>
      <c r="K8" s="17"/>
      <c r="L8" s="24" t="s">
        <v>95</v>
      </c>
      <c r="M8" s="25" t="s">
        <v>96</v>
      </c>
      <c r="N8" s="26" t="s">
        <v>97</v>
      </c>
      <c r="O8" s="27" t="s">
        <v>98</v>
      </c>
      <c r="P8" s="28"/>
      <c r="Q8" s="29"/>
      <c r="R8" s="30"/>
      <c r="S8" s="31" t="s">
        <v>99</v>
      </c>
      <c r="T8" s="17"/>
      <c r="U8" s="17"/>
      <c r="V8" s="17"/>
      <c r="W8" s="17"/>
      <c r="X8" s="17"/>
      <c r="Y8" s="17"/>
      <c r="Z8" s="17"/>
    </row>
    <row r="9" ht="24.75" customHeight="1">
      <c r="A9" s="17"/>
      <c r="B9" s="32" t="str">
        <f t="array" ref="B9:B16">TRANSPOSE(C8:J8)</f>
        <v>Foitl</v>
      </c>
      <c r="C9" s="33" t="s">
        <v>100</v>
      </c>
      <c r="D9" s="34" t="s">
        <v>101</v>
      </c>
      <c r="E9" s="34" t="s">
        <v>106</v>
      </c>
      <c r="F9" s="34" t="s">
        <v>104</v>
      </c>
      <c r="G9" s="35" t="s">
        <v>100</v>
      </c>
      <c r="H9" s="35" t="s">
        <v>100</v>
      </c>
      <c r="I9" s="35" t="s">
        <v>100</v>
      </c>
      <c r="J9" s="36" t="s">
        <v>100</v>
      </c>
      <c r="K9" s="37"/>
      <c r="L9" s="38">
        <f t="shared" ref="L9:L16" si="1">8-COUNTIF(C9:J9,"0:0")</f>
        <v>3</v>
      </c>
      <c r="M9" s="38">
        <f t="array" ref="M9">SUM(IF(VALUE(MID($C9:$J9,1,1))&gt;VALUE(MID($C9:$J9,3,1)),1,0))</f>
        <v>2</v>
      </c>
      <c r="N9" s="39">
        <f t="shared" ref="N9:N16" si="2">L9-M9</f>
        <v>1</v>
      </c>
      <c r="O9" s="40">
        <f t="array" ref="O9">SUM(IF(LEN(C9:J9)&gt;3,"0:0",IF(VALUE(MID($C9:$J9,1,1))=VALUE(MID($C9:$J9,3,1)),0,VALUE(MID($C9:$J9,1,1)))))</f>
        <v>6</v>
      </c>
      <c r="P9" s="41" t="s">
        <v>103</v>
      </c>
      <c r="Q9" s="42">
        <f t="array" ref="Q9">SUM(IF(LEN(C9:J9)&gt;3,"0:0",IF(VALUE(MID($C9:$J9,1,1))=VALUE(MID($C9:$J9,3,1)),0,VALUE(MID($C9:$J9,3,1)))))</f>
        <v>4</v>
      </c>
      <c r="R9" s="41"/>
      <c r="S9" s="43">
        <f t="array" ref="S9">SUM(IF(VALUE(MID($C9:$J9,1,1))&gt;VALUE(MID($C9:$J9,3,1)),2,0))</f>
        <v>4</v>
      </c>
      <c r="T9" s="44">
        <f t="shared" ref="T9:T16" si="3">IF(B9="","",S9+(O9-Q9)/100+O9/1000+CODE(B9)/1000000+U9/10)</f>
        <v>4.02607</v>
      </c>
      <c r="U9" s="17"/>
      <c r="V9" s="17"/>
      <c r="W9" s="17"/>
      <c r="X9" s="17"/>
      <c r="Y9" s="17"/>
      <c r="Z9" s="17"/>
    </row>
    <row r="10" ht="24.75" customHeight="1">
      <c r="A10" s="17"/>
      <c r="B10" s="45" t="s">
        <v>111</v>
      </c>
      <c r="C10" s="46" t="str">
        <f t="array" ref="C10:C16">TRANSPOSE(MID(D9:J9,3,1)&amp;":"&amp;MID(D9:J9,1,1))</f>
        <v>3:0</v>
      </c>
      <c r="D10" s="47" t="s">
        <v>100</v>
      </c>
      <c r="E10" s="34" t="s">
        <v>104</v>
      </c>
      <c r="F10" s="34" t="s">
        <v>104</v>
      </c>
      <c r="G10" s="35" t="s">
        <v>100</v>
      </c>
      <c r="H10" s="35" t="s">
        <v>100</v>
      </c>
      <c r="I10" s="35" t="s">
        <v>100</v>
      </c>
      <c r="J10" s="48" t="s">
        <v>100</v>
      </c>
      <c r="K10" s="37"/>
      <c r="L10" s="49">
        <f t="shared" si="1"/>
        <v>3</v>
      </c>
      <c r="M10" s="49">
        <f t="array" ref="M10">SUM(IF(VALUE(MID($C10:$J10,1,1))&gt;VALUE(MID($C10:$J10,3,1)),1,0))</f>
        <v>3</v>
      </c>
      <c r="N10" s="50">
        <f t="shared" si="2"/>
        <v>0</v>
      </c>
      <c r="O10" s="51">
        <f t="array" ref="O10">SUM(IF(LEN(C10:J10)&gt;3,"0:0",IF(VALUE(MID($C10:$J10,1,1))=VALUE(MID($C10:$J10,3,1)),0,VALUE(MID($C10:$J10,1,1)))))</f>
        <v>9</v>
      </c>
      <c r="P10" s="52" t="s">
        <v>103</v>
      </c>
      <c r="Q10" s="53">
        <f t="array" ref="Q10">SUM(IF(LEN(C10:J10)&gt;3,"0:0",IF(VALUE(MID($C10:$J10,1,1))=VALUE(MID($C10:$J10,3,1)),0,VALUE(MID($C10:$J10,3,1)))))</f>
        <v>0</v>
      </c>
      <c r="R10" s="52"/>
      <c r="S10" s="54">
        <f t="array" ref="S10">SUM(IF(VALUE(MID($C10:$J10,1,1))&gt;VALUE(MID($C10:$J10,3,1)),2,0))</f>
        <v>6</v>
      </c>
      <c r="T10" s="44">
        <f t="shared" si="3"/>
        <v>6.099068</v>
      </c>
      <c r="U10" s="17"/>
      <c r="V10" s="17"/>
      <c r="W10" s="17"/>
      <c r="X10" s="17"/>
      <c r="Y10" s="17"/>
      <c r="Z10" s="17"/>
    </row>
    <row r="11" ht="24.75" customHeight="1">
      <c r="A11" s="17"/>
      <c r="B11" s="45" t="s">
        <v>84</v>
      </c>
      <c r="C11" s="46" t="s">
        <v>102</v>
      </c>
      <c r="D11" s="55" t="str">
        <f t="array" ref="D11:D16">TRANSPOSE(MID(E10:J10,3,1)&amp;":"&amp;MID(E10:J10,1,1))</f>
        <v>0:3</v>
      </c>
      <c r="E11" s="47" t="s">
        <v>100</v>
      </c>
      <c r="F11" s="34" t="s">
        <v>104</v>
      </c>
      <c r="G11" s="35" t="s">
        <v>100</v>
      </c>
      <c r="H11" s="35" t="s">
        <v>100</v>
      </c>
      <c r="I11" s="35" t="s">
        <v>100</v>
      </c>
      <c r="J11" s="48" t="s">
        <v>100</v>
      </c>
      <c r="K11" s="37"/>
      <c r="L11" s="49">
        <f t="shared" si="1"/>
        <v>3</v>
      </c>
      <c r="M11" s="49">
        <f t="array" ref="M11">SUM(IF(VALUE(MID($C11:$J11,1,1))&gt;VALUE(MID($C11:$J11,3,1)),1,0))</f>
        <v>1</v>
      </c>
      <c r="N11" s="50">
        <f t="shared" si="2"/>
        <v>2</v>
      </c>
      <c r="O11" s="51">
        <f t="array" ref="O11">SUM(IF(LEN(C11:J11)&gt;3,"0:0",IF(VALUE(MID($C11:$J11,1,1))=VALUE(MID($C11:$J11,3,1)),0,VALUE(MID($C11:$J11,1,1)))))</f>
        <v>4</v>
      </c>
      <c r="P11" s="52" t="s">
        <v>103</v>
      </c>
      <c r="Q11" s="53">
        <f t="array" ref="Q11">SUM(IF(LEN(C11:J11)&gt;3,"0:0",IF(VALUE(MID($C11:$J11,1,1))=VALUE(MID($C11:$J11,3,1)),0,VALUE(MID($C11:$J11,3,1)))))</f>
        <v>6</v>
      </c>
      <c r="R11" s="52"/>
      <c r="S11" s="54">
        <f t="array" ref="S11">SUM(IF(VALUE(MID($C11:$J11,1,1))&gt;VALUE(MID($C11:$J11,3,1)),2,0))</f>
        <v>2</v>
      </c>
      <c r="T11" s="44">
        <f t="shared" si="3"/>
        <v>1.984352</v>
      </c>
      <c r="U11" s="17"/>
      <c r="V11" s="17"/>
      <c r="W11" s="17"/>
      <c r="X11" s="17"/>
      <c r="Y11" s="17"/>
      <c r="Z11" s="17"/>
    </row>
    <row r="12" ht="24.75" customHeight="1">
      <c r="A12" s="17"/>
      <c r="B12" s="45" t="s">
        <v>7</v>
      </c>
      <c r="C12" s="46" t="s">
        <v>101</v>
      </c>
      <c r="D12" s="55" t="s">
        <v>101</v>
      </c>
      <c r="E12" s="55" t="str">
        <f t="array" ref="E12:E16">TRANSPOSE(MID(F11:J11,3,1)&amp;":"&amp;MID(F11:J11,1,1))</f>
        <v>0:3</v>
      </c>
      <c r="F12" s="47" t="s">
        <v>100</v>
      </c>
      <c r="G12" s="35" t="s">
        <v>100</v>
      </c>
      <c r="H12" s="35" t="s">
        <v>100</v>
      </c>
      <c r="I12" s="35" t="s">
        <v>100</v>
      </c>
      <c r="J12" s="48" t="s">
        <v>100</v>
      </c>
      <c r="K12" s="37"/>
      <c r="L12" s="49">
        <f t="shared" si="1"/>
        <v>3</v>
      </c>
      <c r="M12" s="49">
        <f t="array" ref="M12">SUM(IF(VALUE(MID($C12:$J12,1,1))&gt;VALUE(MID($C12:$J12,3,1)),1,0))</f>
        <v>0</v>
      </c>
      <c r="N12" s="50">
        <f t="shared" si="2"/>
        <v>3</v>
      </c>
      <c r="O12" s="51">
        <f t="array" ref="O12">SUM(IF(LEN(C12:J12)&gt;3,"0:0",IF(VALUE(MID($C12:$J12,1,1))=VALUE(MID($C12:$J12,3,1)),0,VALUE(MID($C12:$J12,1,1)))))</f>
        <v>0</v>
      </c>
      <c r="P12" s="52" t="s">
        <v>103</v>
      </c>
      <c r="Q12" s="53">
        <f t="array" ref="Q12">SUM(IF(LEN(C12:J12)&gt;3,"0:0",IF(VALUE(MID($C12:$J12,1,1))=VALUE(MID($C12:$J12,3,1)),0,VALUE(MID($C12:$J12,3,1)))))</f>
        <v>9</v>
      </c>
      <c r="R12" s="52"/>
      <c r="S12" s="54">
        <f t="array" ref="S12">SUM(IF(VALUE(MID($C12:$J12,1,1))&gt;VALUE(MID($C12:$J12,3,1)),2,0))</f>
        <v>0</v>
      </c>
      <c r="T12" s="44">
        <f t="shared" si="3"/>
        <v>-0.089932</v>
      </c>
      <c r="U12" s="17"/>
      <c r="V12" s="17"/>
      <c r="W12" s="17"/>
      <c r="X12" s="17"/>
      <c r="Y12" s="17"/>
      <c r="Z12" s="17"/>
    </row>
    <row r="13" ht="24.75" customHeight="1">
      <c r="A13" s="17"/>
      <c r="B13" s="45"/>
      <c r="C13" s="46" t="s">
        <v>100</v>
      </c>
      <c r="D13" s="55" t="s">
        <v>100</v>
      </c>
      <c r="E13" s="55" t="s">
        <v>100</v>
      </c>
      <c r="F13" s="55" t="str">
        <f t="array" ref="F13:F16">TRANSPOSE(MID(G12:J12,3,1)&amp;":"&amp;MID(G12:J12,1,1))</f>
        <v>0:0</v>
      </c>
      <c r="G13" s="47" t="s">
        <v>100</v>
      </c>
      <c r="H13" s="35" t="s">
        <v>100</v>
      </c>
      <c r="I13" s="35" t="s">
        <v>100</v>
      </c>
      <c r="J13" s="48" t="s">
        <v>100</v>
      </c>
      <c r="K13" s="37"/>
      <c r="L13" s="49">
        <f t="shared" si="1"/>
        <v>0</v>
      </c>
      <c r="M13" s="49">
        <f t="array" ref="M13">SUM(IF(VALUE(MID($C13:$J13,1,1))&gt;VALUE(MID($C13:$J13,3,1)),1,0))</f>
        <v>0</v>
      </c>
      <c r="N13" s="50">
        <f t="shared" si="2"/>
        <v>0</v>
      </c>
      <c r="O13" s="51">
        <f t="array" ref="O13">SUM(IF(LEN(C13:J13)&gt;3,"0:0",IF(VALUE(MID($C13:$J13,1,1))=VALUE(MID($C13:$J13,3,1)),0,VALUE(MID($C13:$J13,1,1)))))</f>
        <v>0</v>
      </c>
      <c r="P13" s="52" t="s">
        <v>103</v>
      </c>
      <c r="Q13" s="53">
        <f t="array" ref="Q13">SUM(IF(LEN(C13:J13)&gt;3,"0:0",IF(VALUE(MID($C13:$J13,1,1))=VALUE(MID($C13:$J13,3,1)),0,VALUE(MID($C13:$J13,3,1)))))</f>
        <v>0</v>
      </c>
      <c r="R13" s="52"/>
      <c r="S13" s="54">
        <f t="array" ref="S13">SUM(IF(VALUE(MID($C13:$J13,1,1))&gt;VALUE(MID($C13:$J13,3,1)),2,0))</f>
        <v>0</v>
      </c>
      <c r="T13" s="44" t="str">
        <f t="shared" si="3"/>
        <v/>
      </c>
      <c r="U13" s="17"/>
      <c r="V13" s="17"/>
      <c r="W13" s="17"/>
      <c r="X13" s="17"/>
      <c r="Y13" s="17"/>
      <c r="Z13" s="17"/>
    </row>
    <row r="14" ht="24.75" customHeight="1">
      <c r="A14" s="17"/>
      <c r="B14" s="45"/>
      <c r="C14" s="46" t="s">
        <v>100</v>
      </c>
      <c r="D14" s="55" t="s">
        <v>100</v>
      </c>
      <c r="E14" s="55" t="s">
        <v>100</v>
      </c>
      <c r="F14" s="55" t="s">
        <v>100</v>
      </c>
      <c r="G14" s="55" t="str">
        <f t="array" ref="G14:G16">TRANSPOSE(MID(H13:J13,3,1)&amp;":"&amp;MID(H13:J13,1,1))</f>
        <v>0:0</v>
      </c>
      <c r="H14" s="47" t="s">
        <v>100</v>
      </c>
      <c r="I14" s="35" t="s">
        <v>100</v>
      </c>
      <c r="J14" s="48" t="s">
        <v>100</v>
      </c>
      <c r="K14" s="37"/>
      <c r="L14" s="49">
        <f t="shared" si="1"/>
        <v>0</v>
      </c>
      <c r="M14" s="49">
        <f t="array" ref="M14">SUM(IF(VALUE(MID($C14:$J14,1,1))&gt;VALUE(MID($C14:$J14,3,1)),1,0))</f>
        <v>0</v>
      </c>
      <c r="N14" s="50">
        <f t="shared" si="2"/>
        <v>0</v>
      </c>
      <c r="O14" s="51">
        <f t="array" ref="O14">SUM(IF(LEN(C14:J14)&gt;3,"0:0",IF(VALUE(MID($C14:$J14,1,1))=VALUE(MID($C14:$J14,3,1)),0,VALUE(MID($C14:$J14,1,1)))))</f>
        <v>0</v>
      </c>
      <c r="P14" s="52" t="s">
        <v>103</v>
      </c>
      <c r="Q14" s="53">
        <f t="array" ref="Q14">SUM(IF(LEN(C14:J14)&gt;3,"0:0",IF(VALUE(MID($C14:$J14,1,1))=VALUE(MID($C14:$J14,3,1)),0,VALUE(MID($C14:$J14,3,1)))))</f>
        <v>0</v>
      </c>
      <c r="R14" s="52"/>
      <c r="S14" s="54">
        <f t="array" ref="S14">SUM(IF(VALUE(MID($C14:$J14,1,1))&gt;VALUE(MID($C14:$J14,3,1)),2,0))</f>
        <v>0</v>
      </c>
      <c r="T14" s="44" t="str">
        <f t="shared" si="3"/>
        <v/>
      </c>
      <c r="U14" s="17"/>
      <c r="V14" s="17"/>
      <c r="W14" s="17"/>
      <c r="X14" s="17"/>
      <c r="Y14" s="17"/>
      <c r="Z14" s="17"/>
    </row>
    <row r="15" ht="24.75" customHeight="1">
      <c r="A15" s="17"/>
      <c r="B15" s="45"/>
      <c r="C15" s="46" t="s">
        <v>100</v>
      </c>
      <c r="D15" s="55" t="s">
        <v>100</v>
      </c>
      <c r="E15" s="55" t="s">
        <v>100</v>
      </c>
      <c r="F15" s="55" t="s">
        <v>100</v>
      </c>
      <c r="G15" s="55" t="s">
        <v>100</v>
      </c>
      <c r="H15" s="55" t="str">
        <f t="array" ref="H15:H16">TRANSPOSE(MID(I14:J14,3,1)&amp;":"&amp;MID(I14:J14,1,1))</f>
        <v>0:0</v>
      </c>
      <c r="I15" s="56" t="s">
        <v>100</v>
      </c>
      <c r="J15" s="48" t="s">
        <v>100</v>
      </c>
      <c r="K15" s="37"/>
      <c r="L15" s="49">
        <f t="shared" si="1"/>
        <v>0</v>
      </c>
      <c r="M15" s="49">
        <f t="array" ref="M15">SUM(IF(VALUE(MID($C15:$J15,1,1))&gt;VALUE(MID($C15:$J15,3,1)),1,0))</f>
        <v>0</v>
      </c>
      <c r="N15" s="50">
        <f t="shared" si="2"/>
        <v>0</v>
      </c>
      <c r="O15" s="51">
        <f t="array" ref="O15">SUM(IF(LEN(C15:J15)&gt;3,"0:0",IF(VALUE(MID($C15:$J15,1,1))=VALUE(MID($C15:$J15,3,1)),0,VALUE(MID($C15:$J15,1,1)))))</f>
        <v>0</v>
      </c>
      <c r="P15" s="52" t="s">
        <v>103</v>
      </c>
      <c r="Q15" s="53">
        <f t="array" ref="Q15">SUM(IF(LEN(C15:J15)&gt;3,"0:0",IF(VALUE(MID($C15:$J15,1,1))=VALUE(MID($C15:$J15,3,1)),0,VALUE(MID($C15:$J15,3,1)))))</f>
        <v>0</v>
      </c>
      <c r="R15" s="52"/>
      <c r="S15" s="54">
        <f t="array" ref="S15">SUM(IF(VALUE(MID($C15:$J15,1,1))&gt;VALUE(MID($C15:$J15,3,1)),2,0))</f>
        <v>0</v>
      </c>
      <c r="T15" s="44" t="str">
        <f t="shared" si="3"/>
        <v/>
      </c>
      <c r="U15" s="17"/>
      <c r="V15" s="17"/>
      <c r="W15" s="17"/>
      <c r="X15" s="17"/>
      <c r="Y15" s="17"/>
      <c r="Z15" s="17"/>
    </row>
    <row r="16" ht="24.75" customHeight="1">
      <c r="A16" s="17"/>
      <c r="B16" s="57"/>
      <c r="C16" s="58" t="s">
        <v>100</v>
      </c>
      <c r="D16" s="59" t="s">
        <v>100</v>
      </c>
      <c r="E16" s="59" t="s">
        <v>100</v>
      </c>
      <c r="F16" s="59" t="s">
        <v>100</v>
      </c>
      <c r="G16" s="59" t="s">
        <v>100</v>
      </c>
      <c r="H16" s="59" t="s">
        <v>100</v>
      </c>
      <c r="I16" s="60" t="str">
        <f t="array" ref="I16">TRANSPOSE(MID(J15,3,1)&amp;":"&amp;MID(J15,1,1))</f>
        <v>0:0</v>
      </c>
      <c r="J16" s="61" t="s">
        <v>100</v>
      </c>
      <c r="K16" s="37"/>
      <c r="L16" s="62">
        <f t="shared" si="1"/>
        <v>0</v>
      </c>
      <c r="M16" s="62">
        <f t="array" ref="M16">SUM(IF(VALUE(MID($C16:$J16,1,1))&gt;VALUE(MID($C16:$J16,3,1)),1,0))</f>
        <v>0</v>
      </c>
      <c r="N16" s="63">
        <f t="shared" si="2"/>
        <v>0</v>
      </c>
      <c r="O16" s="64">
        <f t="array" ref="O16">SUM(IF(LEN(C16:J16)&gt;3,"0:0",IF(VALUE(MID($C16:$J16,1,1))=VALUE(MID($C16:$J16,3,1)),0,VALUE(MID($C16:$J16,1,1)))))</f>
        <v>0</v>
      </c>
      <c r="P16" s="65" t="s">
        <v>103</v>
      </c>
      <c r="Q16" s="66">
        <f t="array" ref="Q16">SUM(IF(LEN(C16:J16)&gt;3,"0:0",IF(VALUE(MID($C16:$J16,1,1))=VALUE(MID($C16:$J16,3,1)),0,VALUE(MID($C16:$J16,3,1)))))</f>
        <v>0</v>
      </c>
      <c r="R16" s="65"/>
      <c r="S16" s="67">
        <f t="array" ref="S16">SUM(IF(VALUE(MID($C16:$J16,1,1))&gt;VALUE(MID($C16:$J16,3,1)),2,0))</f>
        <v>0</v>
      </c>
      <c r="T16" s="44" t="str">
        <f t="shared" si="3"/>
        <v/>
      </c>
      <c r="U16" s="17"/>
      <c r="V16" s="17"/>
      <c r="W16" s="17"/>
      <c r="X16" s="17"/>
      <c r="Y16" s="17"/>
      <c r="Z16" s="17"/>
    </row>
    <row r="17" ht="12.0" customHeight="1"/>
    <row r="18" ht="12.0" customHeight="1"/>
    <row r="19" ht="12.0" customHeight="1"/>
    <row r="20" ht="12.0" customHeight="1"/>
    <row r="21" ht="12.0" customHeight="1">
      <c r="B21" s="68" t="s">
        <v>108</v>
      </c>
      <c r="C21" s="69" t="s">
        <v>3</v>
      </c>
      <c r="D21" s="69" t="s">
        <v>109</v>
      </c>
      <c r="E21" s="70" t="s">
        <v>110</v>
      </c>
    </row>
    <row r="22" ht="19.5" customHeight="1">
      <c r="B22" s="71">
        <v>1.0</v>
      </c>
      <c r="C22" s="72" t="str">
        <f>IFERROR(__xludf.DUMMYFUNCTION("ARRAY_CONSTRAIN(
  INDEX(
    SORT(
      FILTER({B9:B16, T9:T16}, (B9:B16&lt;&gt;"""")*(T9:T16&lt;&gt;0)),
      2, FALSE
    ),
    ,1
  ),
  8, 1
)
"),"Dvořák Zdenek")</f>
        <v>Dvořák Zdenek</v>
      </c>
      <c r="D22" s="72">
        <f t="shared" ref="D22:D29" si="4">VLOOKUP($C22,$B$9:$S$16,18,FALSE)</f>
        <v>6</v>
      </c>
      <c r="E22" s="73" t="str">
        <f t="shared" ref="E22:E29" si="5">VLOOKUP($C22,$B$9:$S$16,14,FALSE)&amp;":"&amp;VLOOKUP($C22,$B$9:$S$16,16,FALSE)</f>
        <v>9:0</v>
      </c>
    </row>
    <row r="23" ht="19.5" customHeight="1">
      <c r="B23" s="74">
        <v>2.0</v>
      </c>
      <c r="C23" s="75" t="str">
        <f>IFERROR(__xludf.DUMMYFUNCTION("""COMPUTED_VALUE"""),"Foitl")</f>
        <v>Foitl</v>
      </c>
      <c r="D23" s="75">
        <f t="shared" si="4"/>
        <v>4</v>
      </c>
      <c r="E23" s="76" t="str">
        <f t="shared" si="5"/>
        <v>6:4</v>
      </c>
    </row>
    <row r="24" ht="19.5" customHeight="1">
      <c r="B24" s="74">
        <v>3.0</v>
      </c>
      <c r="C24" s="75" t="str">
        <f>IFERROR(__xludf.DUMMYFUNCTION("""COMPUTED_VALUE"""),"Šefčíková")</f>
        <v>Šefčíková</v>
      </c>
      <c r="D24" s="75">
        <f t="shared" si="4"/>
        <v>2</v>
      </c>
      <c r="E24" s="76" t="str">
        <f t="shared" si="5"/>
        <v>4:6</v>
      </c>
    </row>
    <row r="25" ht="19.5" customHeight="1">
      <c r="B25" s="74">
        <v>4.0</v>
      </c>
      <c r="C25" s="75" t="str">
        <f>IFERROR(__xludf.DUMMYFUNCTION("""COMPUTED_VALUE"""),"Diviš")</f>
        <v>Diviš</v>
      </c>
      <c r="D25" s="75">
        <f t="shared" si="4"/>
        <v>0</v>
      </c>
      <c r="E25" s="76" t="str">
        <f t="shared" si="5"/>
        <v>0:9</v>
      </c>
    </row>
    <row r="26" ht="19.5" customHeight="1">
      <c r="B26" s="74">
        <v>5.0</v>
      </c>
      <c r="C26" s="75"/>
      <c r="D26" s="75" t="str">
        <f t="shared" si="4"/>
        <v>#N/A</v>
      </c>
      <c r="E26" s="76" t="str">
        <f t="shared" si="5"/>
        <v>#N/A</v>
      </c>
    </row>
    <row r="27" ht="19.5" customHeight="1">
      <c r="B27" s="74">
        <v>6.0</v>
      </c>
      <c r="C27" s="75"/>
      <c r="D27" s="75" t="str">
        <f t="shared" si="4"/>
        <v>#N/A</v>
      </c>
      <c r="E27" s="76" t="str">
        <f t="shared" si="5"/>
        <v>#N/A</v>
      </c>
    </row>
    <row r="28" ht="19.5" customHeight="1">
      <c r="B28" s="74">
        <v>7.0</v>
      </c>
      <c r="C28" s="75"/>
      <c r="D28" s="75" t="str">
        <f t="shared" si="4"/>
        <v>#N/A</v>
      </c>
      <c r="E28" s="76" t="str">
        <f t="shared" si="5"/>
        <v>#N/A</v>
      </c>
    </row>
    <row r="29" ht="19.5" customHeight="1">
      <c r="B29" s="77">
        <v>8.0</v>
      </c>
      <c r="C29" s="78"/>
      <c r="D29" s="78" t="str">
        <f t="shared" si="4"/>
        <v>#N/A</v>
      </c>
      <c r="E29" s="79" t="str">
        <f t="shared" si="5"/>
        <v>#N/A</v>
      </c>
    </row>
    <row r="30" ht="12.0" customHeight="1"/>
    <row r="31" ht="12.0" customHeight="1"/>
    <row r="32" ht="12.0" customHeight="1"/>
    <row r="33" ht="12.0" customHeight="1"/>
    <row r="34" ht="12.0" customHeight="1"/>
    <row r="35" ht="12.0" customHeight="1"/>
    <row r="36" ht="12.0" customHeight="1"/>
    <row r="37" ht="12.0" customHeight="1"/>
    <row r="38" ht="12.0" customHeight="1"/>
    <row r="39" ht="12.0" customHeight="1"/>
    <row r="40" ht="12.0" customHeight="1"/>
    <row r="41" ht="12.0" customHeight="1"/>
    <row r="42" ht="12.0" customHeight="1"/>
    <row r="43" ht="12.0" customHeight="1"/>
    <row r="44" ht="12.0" customHeight="1"/>
    <row r="45" ht="12.0" customHeight="1"/>
    <row r="46" ht="12.0" customHeight="1"/>
    <row r="47" ht="12.0" customHeight="1"/>
    <row r="48" ht="12.0" customHeight="1"/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mergeCells count="1">
    <mergeCell ref="O8:Q8"/>
  </mergeCells>
  <conditionalFormatting sqref="C9 D10 E11 F12 G13 H14 I15 J16">
    <cfRule type="cellIs" dxfId="0" priority="1" stopIfTrue="1" operator="equal">
      <formula>"""0:0"""</formula>
    </cfRule>
  </conditionalFormatting>
  <conditionalFormatting sqref="D9 E9:E10 F9:F11 G9:G12 H9:H13 I9:I14 J9:J15 C10:C16 D11:D16 E12:E16 F13:F16 G14:G16 H15:H16 I16">
    <cfRule type="cellIs" dxfId="1" priority="2" stopIfTrue="1" operator="equal">
      <formula>"0:0"</formula>
    </cfRule>
  </conditionalFormatting>
  <dataValidations>
    <dataValidation type="list" allowBlank="1" showErrorMessage="1" sqref="C9:J9 D10:J10 E11:J11 F12:J12 G13:J13 H14:J14 I15:J15 J16">
      <formula1>skore</formula1>
    </dataValidation>
  </dataValidations>
  <printOptions/>
  <pageMargins bottom="0.984251969" footer="0.0" header="0.0" left="0.787401575" right="0.787401575" top="0.984251969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 fitToPage="1"/>
  </sheetPr>
  <sheetViews>
    <sheetView workbookViewId="0"/>
  </sheetViews>
  <sheetFormatPr customHeight="1" defaultColWidth="14.43" defaultRowHeight="15.0"/>
  <cols>
    <col customWidth="1" min="1" max="1" width="3.71"/>
    <col customWidth="1" min="2" max="2" width="8.71"/>
    <col customWidth="1" min="3" max="10" width="10.71"/>
    <col customWidth="1" min="11" max="11" width="2.0"/>
    <col customWidth="1" min="12" max="12" width="9.43"/>
    <col customWidth="1" min="13" max="13" width="7.43"/>
    <col customWidth="1" min="14" max="14" width="8.71"/>
    <col customWidth="1" min="15" max="15" width="7.57"/>
    <col customWidth="1" min="16" max="16" width="1.57"/>
    <col customWidth="1" min="17" max="17" width="7.0"/>
    <col customWidth="1" min="18" max="18" width="1.0"/>
    <col customWidth="1" min="19" max="19" width="7.57"/>
    <col customWidth="1" min="20" max="20" width="11.57"/>
    <col customWidth="1" min="21" max="26" width="8.71"/>
  </cols>
  <sheetData>
    <row r="1" ht="12.0" hidden="1" customHeight="1">
      <c r="B1" s="16">
        <v>1.0</v>
      </c>
      <c r="C1" s="16">
        <v>2.0</v>
      </c>
      <c r="D1" s="16">
        <v>3.0</v>
      </c>
      <c r="E1" s="16">
        <v>4.0</v>
      </c>
      <c r="F1" s="16">
        <v>5.0</v>
      </c>
      <c r="G1" s="16">
        <v>6.0</v>
      </c>
      <c r="H1" s="16">
        <v>7.0</v>
      </c>
      <c r="I1" s="16">
        <v>8.0</v>
      </c>
    </row>
    <row r="2" ht="12.0" customHeight="1"/>
    <row r="3" ht="12.0" customHeight="1"/>
    <row r="4" ht="12.0" customHeight="1"/>
    <row r="5" ht="12.0" customHeight="1"/>
    <row r="6" ht="12.0" customHeight="1"/>
    <row r="7" ht="12.0" customHeight="1"/>
    <row r="8" ht="24.75" customHeight="1">
      <c r="A8" s="17"/>
      <c r="B8" s="18"/>
      <c r="C8" s="13" t="s">
        <v>78</v>
      </c>
      <c r="D8" s="13" t="s">
        <v>46</v>
      </c>
      <c r="E8" s="13" t="s">
        <v>70</v>
      </c>
      <c r="F8" s="13" t="s">
        <v>112</v>
      </c>
      <c r="G8" s="21"/>
      <c r="H8" s="22"/>
      <c r="I8" s="22"/>
      <c r="J8" s="23"/>
      <c r="K8" s="17"/>
      <c r="L8" s="24" t="s">
        <v>95</v>
      </c>
      <c r="M8" s="25" t="s">
        <v>96</v>
      </c>
      <c r="N8" s="26" t="s">
        <v>97</v>
      </c>
      <c r="O8" s="27" t="s">
        <v>98</v>
      </c>
      <c r="P8" s="28"/>
      <c r="Q8" s="29"/>
      <c r="R8" s="30"/>
      <c r="S8" s="31" t="s">
        <v>99</v>
      </c>
      <c r="T8" s="17"/>
      <c r="U8" s="17"/>
      <c r="V8" s="17"/>
      <c r="W8" s="17"/>
      <c r="X8" s="17"/>
      <c r="Y8" s="17"/>
      <c r="Z8" s="17"/>
    </row>
    <row r="9" ht="24.75" customHeight="1">
      <c r="A9" s="17"/>
      <c r="B9" s="32" t="str">
        <f t="array" ref="B9:B16">TRANSPOSE(C8:J8)</f>
        <v>Pokorný</v>
      </c>
      <c r="C9" s="33" t="s">
        <v>100</v>
      </c>
      <c r="D9" s="34" t="s">
        <v>105</v>
      </c>
      <c r="E9" s="34" t="s">
        <v>104</v>
      </c>
      <c r="F9" s="34" t="s">
        <v>104</v>
      </c>
      <c r="G9" s="35" t="s">
        <v>100</v>
      </c>
      <c r="H9" s="35" t="s">
        <v>100</v>
      </c>
      <c r="I9" s="35" t="s">
        <v>100</v>
      </c>
      <c r="J9" s="36" t="s">
        <v>100</v>
      </c>
      <c r="K9" s="37"/>
      <c r="L9" s="38">
        <f t="shared" ref="L9:L16" si="1">8-COUNTIF(C9:J9,"0:0")</f>
        <v>3</v>
      </c>
      <c r="M9" s="38">
        <f t="array" ref="M9">SUM(IF(VALUE(MID($C9:$J9,1,1))&gt;VALUE(MID($C9:$J9,3,1)),1,0))</f>
        <v>2</v>
      </c>
      <c r="N9" s="39">
        <f t="shared" ref="N9:N16" si="2">L9-M9</f>
        <v>1</v>
      </c>
      <c r="O9" s="40">
        <f t="array" ref="O9">SUM(IF(LEN(C9:J9)&gt;3,"0:0",IF(VALUE(MID($C9:$J9,1,1))=VALUE(MID($C9:$J9,3,1)),0,VALUE(MID($C9:$J9,1,1)))))</f>
        <v>8</v>
      </c>
      <c r="P9" s="41" t="s">
        <v>103</v>
      </c>
      <c r="Q9" s="42">
        <f t="array" ref="Q9">SUM(IF(LEN(C9:J9)&gt;3,"0:0",IF(VALUE(MID($C9:$J9,1,1))=VALUE(MID($C9:$J9,3,1)),0,VALUE(MID($C9:$J9,3,1)))))</f>
        <v>3</v>
      </c>
      <c r="R9" s="41"/>
      <c r="S9" s="43">
        <f t="array" ref="S9">SUM(IF(VALUE(MID($C9:$J9,1,1))&gt;VALUE(MID($C9:$J9,3,1)),2,0))</f>
        <v>4</v>
      </c>
      <c r="T9" s="44">
        <f t="shared" ref="T9:T16" si="3">IF(B9="","",S9+(O9-Q9)/100+O9/1000+CODE(B9)/1000000+U9/10)</f>
        <v>4.05808</v>
      </c>
      <c r="U9" s="17"/>
      <c r="V9" s="17"/>
      <c r="W9" s="17"/>
      <c r="X9" s="17"/>
      <c r="Y9" s="17"/>
      <c r="Z9" s="17"/>
    </row>
    <row r="10" ht="24.75" customHeight="1">
      <c r="A10" s="17"/>
      <c r="B10" s="45" t="s">
        <v>46</v>
      </c>
      <c r="C10" s="46" t="str">
        <f t="array" ref="C10:C16">TRANSPOSE(MID(D9:J9,3,1)&amp;":"&amp;MID(D9:J9,1,1))</f>
        <v>3:2</v>
      </c>
      <c r="D10" s="47" t="s">
        <v>100</v>
      </c>
      <c r="E10" s="34" t="s">
        <v>102</v>
      </c>
      <c r="F10" s="34" t="s">
        <v>105</v>
      </c>
      <c r="G10" s="35" t="s">
        <v>100</v>
      </c>
      <c r="H10" s="35" t="s">
        <v>100</v>
      </c>
      <c r="I10" s="35" t="s">
        <v>100</v>
      </c>
      <c r="J10" s="48" t="s">
        <v>100</v>
      </c>
      <c r="K10" s="37"/>
      <c r="L10" s="49">
        <f t="shared" si="1"/>
        <v>3</v>
      </c>
      <c r="M10" s="49">
        <f t="array" ref="M10">SUM(IF(VALUE(MID($C10:$J10,1,1))&gt;VALUE(MID($C10:$J10,3,1)),1,0))</f>
        <v>1</v>
      </c>
      <c r="N10" s="50">
        <f t="shared" si="2"/>
        <v>2</v>
      </c>
      <c r="O10" s="51">
        <f t="array" ref="O10">SUM(IF(LEN(C10:J10)&gt;3,"0:0",IF(VALUE(MID($C10:$J10,1,1))=VALUE(MID($C10:$J10,3,1)),0,VALUE(MID($C10:$J10,1,1)))))</f>
        <v>6</v>
      </c>
      <c r="P10" s="52" t="s">
        <v>103</v>
      </c>
      <c r="Q10" s="53">
        <f t="array" ref="Q10">SUM(IF(LEN(C10:J10)&gt;3,"0:0",IF(VALUE(MID($C10:$J10,1,1))=VALUE(MID($C10:$J10,3,1)),0,VALUE(MID($C10:$J10,3,1)))))</f>
        <v>8</v>
      </c>
      <c r="R10" s="52"/>
      <c r="S10" s="54">
        <f t="array" ref="S10">SUM(IF(VALUE(MID($C10:$J10,1,1))&gt;VALUE(MID($C10:$J10,3,1)),2,0))</f>
        <v>2</v>
      </c>
      <c r="T10" s="44">
        <f t="shared" si="3"/>
        <v>1.986074</v>
      </c>
      <c r="U10" s="17"/>
      <c r="V10" s="17"/>
      <c r="W10" s="17"/>
      <c r="X10" s="17"/>
      <c r="Y10" s="17"/>
      <c r="Z10" s="17"/>
    </row>
    <row r="11" ht="24.75" customHeight="1">
      <c r="A11" s="17"/>
      <c r="B11" s="45" t="s">
        <v>70</v>
      </c>
      <c r="C11" s="46" t="s">
        <v>101</v>
      </c>
      <c r="D11" s="55" t="str">
        <f t="array" ref="D11:D16">TRANSPOSE(MID(E10:J10,3,1)&amp;":"&amp;MID(E10:J10,1,1))</f>
        <v>3:1</v>
      </c>
      <c r="E11" s="47" t="s">
        <v>100</v>
      </c>
      <c r="F11" s="34" t="s">
        <v>106</v>
      </c>
      <c r="G11" s="35" t="s">
        <v>100</v>
      </c>
      <c r="H11" s="35" t="s">
        <v>100</v>
      </c>
      <c r="I11" s="35" t="s">
        <v>100</v>
      </c>
      <c r="J11" s="48" t="s">
        <v>100</v>
      </c>
      <c r="K11" s="37"/>
      <c r="L11" s="49">
        <f t="shared" si="1"/>
        <v>3</v>
      </c>
      <c r="M11" s="49">
        <f t="array" ref="M11">SUM(IF(VALUE(MID($C11:$J11,1,1))&gt;VALUE(MID($C11:$J11,3,1)),1,0))</f>
        <v>2</v>
      </c>
      <c r="N11" s="50">
        <f t="shared" si="2"/>
        <v>1</v>
      </c>
      <c r="O11" s="51">
        <f t="array" ref="O11">SUM(IF(LEN(C11:J11)&gt;3,"0:0",IF(VALUE(MID($C11:$J11,1,1))=VALUE(MID($C11:$J11,3,1)),0,VALUE(MID($C11:$J11,1,1)))))</f>
        <v>6</v>
      </c>
      <c r="P11" s="52" t="s">
        <v>103</v>
      </c>
      <c r="Q11" s="53">
        <f t="array" ref="Q11">SUM(IF(LEN(C11:J11)&gt;3,"0:0",IF(VALUE(MID($C11:$J11,1,1))=VALUE(MID($C11:$J11,3,1)),0,VALUE(MID($C11:$J11,3,1)))))</f>
        <v>5</v>
      </c>
      <c r="R11" s="52"/>
      <c r="S11" s="54">
        <f t="array" ref="S11">SUM(IF(VALUE(MID($C11:$J11,1,1))&gt;VALUE(MID($C11:$J11,3,1)),2,0))</f>
        <v>4</v>
      </c>
      <c r="T11" s="44">
        <f t="shared" si="3"/>
        <v>4.016078</v>
      </c>
      <c r="U11" s="17"/>
      <c r="V11" s="17"/>
      <c r="W11" s="17"/>
      <c r="X11" s="17"/>
      <c r="Y11" s="17"/>
      <c r="Z11" s="17"/>
    </row>
    <row r="12" ht="24.75" customHeight="1">
      <c r="A12" s="17"/>
      <c r="B12" s="45" t="s">
        <v>112</v>
      </c>
      <c r="C12" s="46" t="s">
        <v>101</v>
      </c>
      <c r="D12" s="55" t="s">
        <v>107</v>
      </c>
      <c r="E12" s="55" t="str">
        <f t="array" ref="E12:E16">TRANSPOSE(MID(F11:J11,3,1)&amp;":"&amp;MID(F11:J11,1,1))</f>
        <v>1:3</v>
      </c>
      <c r="F12" s="47" t="s">
        <v>100</v>
      </c>
      <c r="G12" s="35" t="s">
        <v>100</v>
      </c>
      <c r="H12" s="35" t="s">
        <v>100</v>
      </c>
      <c r="I12" s="35" t="s">
        <v>100</v>
      </c>
      <c r="J12" s="48" t="s">
        <v>100</v>
      </c>
      <c r="K12" s="37"/>
      <c r="L12" s="49">
        <f t="shared" si="1"/>
        <v>3</v>
      </c>
      <c r="M12" s="49">
        <f t="array" ref="M12">SUM(IF(VALUE(MID($C12:$J12,1,1))&gt;VALUE(MID($C12:$J12,3,1)),1,0))</f>
        <v>1</v>
      </c>
      <c r="N12" s="50">
        <f t="shared" si="2"/>
        <v>2</v>
      </c>
      <c r="O12" s="51">
        <f t="array" ref="O12">SUM(IF(LEN(C12:J12)&gt;3,"0:0",IF(VALUE(MID($C12:$J12,1,1))=VALUE(MID($C12:$J12,3,1)),0,VALUE(MID($C12:$J12,1,1)))))</f>
        <v>4</v>
      </c>
      <c r="P12" s="52" t="s">
        <v>103</v>
      </c>
      <c r="Q12" s="53">
        <f t="array" ref="Q12">SUM(IF(LEN(C12:J12)&gt;3,"0:0",IF(VALUE(MID($C12:$J12,1,1))=VALUE(MID($C12:$J12,3,1)),0,VALUE(MID($C12:$J12,3,1)))))</f>
        <v>8</v>
      </c>
      <c r="R12" s="52"/>
      <c r="S12" s="54">
        <f t="array" ref="S12">SUM(IF(VALUE(MID($C12:$J12,1,1))&gt;VALUE(MID($C12:$J12,3,1)),2,0))</f>
        <v>2</v>
      </c>
      <c r="T12" s="44">
        <f t="shared" si="3"/>
        <v>1.964078</v>
      </c>
      <c r="U12" s="17"/>
      <c r="V12" s="17"/>
      <c r="W12" s="17"/>
      <c r="X12" s="17"/>
      <c r="Y12" s="17"/>
      <c r="Z12" s="17"/>
    </row>
    <row r="13" ht="24.75" customHeight="1">
      <c r="A13" s="17"/>
      <c r="B13" s="45"/>
      <c r="C13" s="46" t="s">
        <v>100</v>
      </c>
      <c r="D13" s="55" t="s">
        <v>100</v>
      </c>
      <c r="E13" s="55" t="s">
        <v>100</v>
      </c>
      <c r="F13" s="55" t="str">
        <f t="array" ref="F13:F16">TRANSPOSE(MID(G12:J12,3,1)&amp;":"&amp;MID(G12:J12,1,1))</f>
        <v>0:0</v>
      </c>
      <c r="G13" s="47" t="s">
        <v>100</v>
      </c>
      <c r="H13" s="35" t="s">
        <v>100</v>
      </c>
      <c r="I13" s="35" t="s">
        <v>100</v>
      </c>
      <c r="J13" s="48" t="s">
        <v>100</v>
      </c>
      <c r="K13" s="37"/>
      <c r="L13" s="49">
        <f t="shared" si="1"/>
        <v>0</v>
      </c>
      <c r="M13" s="49">
        <f t="array" ref="M13">SUM(IF(VALUE(MID($C13:$J13,1,1))&gt;VALUE(MID($C13:$J13,3,1)),1,0))</f>
        <v>0</v>
      </c>
      <c r="N13" s="50">
        <f t="shared" si="2"/>
        <v>0</v>
      </c>
      <c r="O13" s="51">
        <f t="array" ref="O13">SUM(IF(LEN(C13:J13)&gt;3,"0:0",IF(VALUE(MID($C13:$J13,1,1))=VALUE(MID($C13:$J13,3,1)),0,VALUE(MID($C13:$J13,1,1)))))</f>
        <v>0</v>
      </c>
      <c r="P13" s="52" t="s">
        <v>103</v>
      </c>
      <c r="Q13" s="53">
        <f t="array" ref="Q13">SUM(IF(LEN(C13:J13)&gt;3,"0:0",IF(VALUE(MID($C13:$J13,1,1))=VALUE(MID($C13:$J13,3,1)),0,VALUE(MID($C13:$J13,3,1)))))</f>
        <v>0</v>
      </c>
      <c r="R13" s="52"/>
      <c r="S13" s="54">
        <f t="array" ref="S13">SUM(IF(VALUE(MID($C13:$J13,1,1))&gt;VALUE(MID($C13:$J13,3,1)),2,0))</f>
        <v>0</v>
      </c>
      <c r="T13" s="44" t="str">
        <f t="shared" si="3"/>
        <v/>
      </c>
      <c r="U13" s="17"/>
      <c r="V13" s="17"/>
      <c r="W13" s="17"/>
      <c r="X13" s="17"/>
      <c r="Y13" s="17"/>
      <c r="Z13" s="17"/>
    </row>
    <row r="14" ht="24.75" customHeight="1">
      <c r="A14" s="17"/>
      <c r="B14" s="45"/>
      <c r="C14" s="46" t="s">
        <v>100</v>
      </c>
      <c r="D14" s="55" t="s">
        <v>100</v>
      </c>
      <c r="E14" s="55" t="s">
        <v>100</v>
      </c>
      <c r="F14" s="55" t="s">
        <v>100</v>
      </c>
      <c r="G14" s="55" t="str">
        <f t="array" ref="G14:G16">TRANSPOSE(MID(H13:J13,3,1)&amp;":"&amp;MID(H13:J13,1,1))</f>
        <v>0:0</v>
      </c>
      <c r="H14" s="47" t="s">
        <v>100</v>
      </c>
      <c r="I14" s="35" t="s">
        <v>100</v>
      </c>
      <c r="J14" s="48" t="s">
        <v>100</v>
      </c>
      <c r="K14" s="37"/>
      <c r="L14" s="49">
        <f t="shared" si="1"/>
        <v>0</v>
      </c>
      <c r="M14" s="49">
        <f t="array" ref="M14">SUM(IF(VALUE(MID($C14:$J14,1,1))&gt;VALUE(MID($C14:$J14,3,1)),1,0))</f>
        <v>0</v>
      </c>
      <c r="N14" s="50">
        <f t="shared" si="2"/>
        <v>0</v>
      </c>
      <c r="O14" s="51">
        <f t="array" ref="O14">SUM(IF(LEN(C14:J14)&gt;3,"0:0",IF(VALUE(MID($C14:$J14,1,1))=VALUE(MID($C14:$J14,3,1)),0,VALUE(MID($C14:$J14,1,1)))))</f>
        <v>0</v>
      </c>
      <c r="P14" s="52" t="s">
        <v>103</v>
      </c>
      <c r="Q14" s="53">
        <f t="array" ref="Q14">SUM(IF(LEN(C14:J14)&gt;3,"0:0",IF(VALUE(MID($C14:$J14,1,1))=VALUE(MID($C14:$J14,3,1)),0,VALUE(MID($C14:$J14,3,1)))))</f>
        <v>0</v>
      </c>
      <c r="R14" s="52"/>
      <c r="S14" s="54">
        <f t="array" ref="S14">SUM(IF(VALUE(MID($C14:$J14,1,1))&gt;VALUE(MID($C14:$J14,3,1)),2,0))</f>
        <v>0</v>
      </c>
      <c r="T14" s="44" t="str">
        <f t="shared" si="3"/>
        <v/>
      </c>
      <c r="U14" s="17"/>
      <c r="V14" s="17"/>
      <c r="W14" s="17"/>
      <c r="X14" s="17"/>
      <c r="Y14" s="17"/>
      <c r="Z14" s="17"/>
    </row>
    <row r="15" ht="24.75" customHeight="1">
      <c r="A15" s="17"/>
      <c r="B15" s="45"/>
      <c r="C15" s="46" t="s">
        <v>100</v>
      </c>
      <c r="D15" s="55" t="s">
        <v>100</v>
      </c>
      <c r="E15" s="55" t="s">
        <v>100</v>
      </c>
      <c r="F15" s="55" t="s">
        <v>100</v>
      </c>
      <c r="G15" s="55" t="s">
        <v>100</v>
      </c>
      <c r="H15" s="55" t="str">
        <f t="array" ref="H15:H16">TRANSPOSE(MID(I14:J14,3,1)&amp;":"&amp;MID(I14:J14,1,1))</f>
        <v>0:0</v>
      </c>
      <c r="I15" s="56" t="s">
        <v>100</v>
      </c>
      <c r="J15" s="48" t="s">
        <v>100</v>
      </c>
      <c r="K15" s="37"/>
      <c r="L15" s="49">
        <f t="shared" si="1"/>
        <v>0</v>
      </c>
      <c r="M15" s="49">
        <f t="array" ref="M15">SUM(IF(VALUE(MID($C15:$J15,1,1))&gt;VALUE(MID($C15:$J15,3,1)),1,0))</f>
        <v>0</v>
      </c>
      <c r="N15" s="50">
        <f t="shared" si="2"/>
        <v>0</v>
      </c>
      <c r="O15" s="51">
        <f t="array" ref="O15">SUM(IF(LEN(C15:J15)&gt;3,"0:0",IF(VALUE(MID($C15:$J15,1,1))=VALUE(MID($C15:$J15,3,1)),0,VALUE(MID($C15:$J15,1,1)))))</f>
        <v>0</v>
      </c>
      <c r="P15" s="52" t="s">
        <v>103</v>
      </c>
      <c r="Q15" s="53">
        <f t="array" ref="Q15">SUM(IF(LEN(C15:J15)&gt;3,"0:0",IF(VALUE(MID($C15:$J15,1,1))=VALUE(MID($C15:$J15,3,1)),0,VALUE(MID($C15:$J15,3,1)))))</f>
        <v>0</v>
      </c>
      <c r="R15" s="52"/>
      <c r="S15" s="54">
        <f t="array" ref="S15">SUM(IF(VALUE(MID($C15:$J15,1,1))&gt;VALUE(MID($C15:$J15,3,1)),2,0))</f>
        <v>0</v>
      </c>
      <c r="T15" s="44" t="str">
        <f t="shared" si="3"/>
        <v/>
      </c>
      <c r="U15" s="17"/>
      <c r="V15" s="17"/>
      <c r="W15" s="17"/>
      <c r="X15" s="17"/>
      <c r="Y15" s="17"/>
      <c r="Z15" s="17"/>
    </row>
    <row r="16" ht="24.75" customHeight="1">
      <c r="A16" s="17"/>
      <c r="B16" s="57"/>
      <c r="C16" s="58" t="s">
        <v>100</v>
      </c>
      <c r="D16" s="59" t="s">
        <v>100</v>
      </c>
      <c r="E16" s="59" t="s">
        <v>100</v>
      </c>
      <c r="F16" s="59" t="s">
        <v>100</v>
      </c>
      <c r="G16" s="59" t="s">
        <v>100</v>
      </c>
      <c r="H16" s="59" t="s">
        <v>100</v>
      </c>
      <c r="I16" s="60" t="str">
        <f t="array" ref="I16">TRANSPOSE(MID(J15,3,1)&amp;":"&amp;MID(J15,1,1))</f>
        <v>0:0</v>
      </c>
      <c r="J16" s="61" t="s">
        <v>100</v>
      </c>
      <c r="K16" s="37"/>
      <c r="L16" s="62">
        <f t="shared" si="1"/>
        <v>0</v>
      </c>
      <c r="M16" s="62">
        <f t="array" ref="M16">SUM(IF(VALUE(MID($C16:$J16,1,1))&gt;VALUE(MID($C16:$J16,3,1)),1,0))</f>
        <v>0</v>
      </c>
      <c r="N16" s="63">
        <f t="shared" si="2"/>
        <v>0</v>
      </c>
      <c r="O16" s="64">
        <f t="array" ref="O16">SUM(IF(LEN(C16:J16)&gt;3,"0:0",IF(VALUE(MID($C16:$J16,1,1))=VALUE(MID($C16:$J16,3,1)),0,VALUE(MID($C16:$J16,1,1)))))</f>
        <v>0</v>
      </c>
      <c r="P16" s="65" t="s">
        <v>103</v>
      </c>
      <c r="Q16" s="66">
        <f t="array" ref="Q16">SUM(IF(LEN(C16:J16)&gt;3,"0:0",IF(VALUE(MID($C16:$J16,1,1))=VALUE(MID($C16:$J16,3,1)),0,VALUE(MID($C16:$J16,3,1)))))</f>
        <v>0</v>
      </c>
      <c r="R16" s="65"/>
      <c r="S16" s="67">
        <f t="array" ref="S16">SUM(IF(VALUE(MID($C16:$J16,1,1))&gt;VALUE(MID($C16:$J16,3,1)),2,0))</f>
        <v>0</v>
      </c>
      <c r="T16" s="44" t="str">
        <f t="shared" si="3"/>
        <v/>
      </c>
      <c r="U16" s="17"/>
      <c r="V16" s="17"/>
      <c r="W16" s="17"/>
      <c r="X16" s="17"/>
      <c r="Y16" s="17"/>
      <c r="Z16" s="17"/>
    </row>
    <row r="17" ht="12.0" customHeight="1"/>
    <row r="18" ht="12.0" customHeight="1"/>
    <row r="19" ht="12.0" customHeight="1"/>
    <row r="20" ht="12.0" customHeight="1"/>
    <row r="21" ht="12.0" customHeight="1">
      <c r="B21" s="68" t="s">
        <v>108</v>
      </c>
      <c r="C21" s="69" t="s">
        <v>3</v>
      </c>
      <c r="D21" s="69" t="s">
        <v>109</v>
      </c>
      <c r="E21" s="70" t="s">
        <v>110</v>
      </c>
    </row>
    <row r="22" ht="19.5" customHeight="1">
      <c r="B22" s="71">
        <v>1.0</v>
      </c>
      <c r="C22" s="72" t="str">
        <f>IFERROR(__xludf.DUMMYFUNCTION("ARRAY_CONSTRAIN(
  INDEX(
    SORT(
      FILTER({B9:B16, T9:T16}, (B9:B16&lt;&gt;"""")*(T9:T16&lt;&gt;0)),
      2, FALSE
    ),
    ,1
  ),
  8, 1
)
"),"Pokorný")</f>
        <v>Pokorný</v>
      </c>
      <c r="D22" s="72">
        <f t="shared" ref="D22:D29" si="4">VLOOKUP($C22,$B$9:$S$16,18,FALSE)</f>
        <v>4</v>
      </c>
      <c r="E22" s="73" t="str">
        <f t="shared" ref="E22:E29" si="5">VLOOKUP($C22,$B$9:$S$16,14,FALSE)&amp;":"&amp;VLOOKUP($C22,$B$9:$S$16,16,FALSE)</f>
        <v>8:3</v>
      </c>
    </row>
    <row r="23" ht="19.5" customHeight="1">
      <c r="B23" s="74">
        <v>2.0</v>
      </c>
      <c r="C23" s="75" t="str">
        <f>IFERROR(__xludf.DUMMYFUNCTION("""COMPUTED_VALUE"""),"Nehybka")</f>
        <v>Nehybka</v>
      </c>
      <c r="D23" s="75">
        <f t="shared" si="4"/>
        <v>4</v>
      </c>
      <c r="E23" s="76" t="str">
        <f t="shared" si="5"/>
        <v>6:5</v>
      </c>
    </row>
    <row r="24" ht="19.5" customHeight="1">
      <c r="B24" s="74">
        <v>3.0</v>
      </c>
      <c r="C24" s="75" t="str">
        <f>IFERROR(__xludf.DUMMYFUNCTION("""COMPUTED_VALUE"""),"Jordánová")</f>
        <v>Jordánová</v>
      </c>
      <c r="D24" s="75">
        <f t="shared" si="4"/>
        <v>2</v>
      </c>
      <c r="E24" s="76" t="str">
        <f t="shared" si="5"/>
        <v>6:8</v>
      </c>
    </row>
    <row r="25" ht="19.5" customHeight="1">
      <c r="B25" s="74">
        <v>4.0</v>
      </c>
      <c r="C25" s="75" t="str">
        <f>IFERROR(__xludf.DUMMYFUNCTION("""COMPUTED_VALUE"""),"Nevrkla
Milan")</f>
        <v>Nevrkla
Milan</v>
      </c>
      <c r="D25" s="75">
        <f t="shared" si="4"/>
        <v>2</v>
      </c>
      <c r="E25" s="76" t="str">
        <f t="shared" si="5"/>
        <v>4:8</v>
      </c>
    </row>
    <row r="26" ht="19.5" customHeight="1">
      <c r="B26" s="74">
        <v>5.0</v>
      </c>
      <c r="C26" s="75"/>
      <c r="D26" s="75" t="str">
        <f t="shared" si="4"/>
        <v>#N/A</v>
      </c>
      <c r="E26" s="76" t="str">
        <f t="shared" si="5"/>
        <v>#N/A</v>
      </c>
    </row>
    <row r="27" ht="19.5" customHeight="1">
      <c r="B27" s="74">
        <v>6.0</v>
      </c>
      <c r="C27" s="75"/>
      <c r="D27" s="75" t="str">
        <f t="shared" si="4"/>
        <v>#N/A</v>
      </c>
      <c r="E27" s="76" t="str">
        <f t="shared" si="5"/>
        <v>#N/A</v>
      </c>
    </row>
    <row r="28" ht="19.5" customHeight="1">
      <c r="B28" s="74">
        <v>7.0</v>
      </c>
      <c r="C28" s="75"/>
      <c r="D28" s="75" t="str">
        <f t="shared" si="4"/>
        <v>#N/A</v>
      </c>
      <c r="E28" s="76" t="str">
        <f t="shared" si="5"/>
        <v>#N/A</v>
      </c>
    </row>
    <row r="29" ht="19.5" customHeight="1">
      <c r="B29" s="77">
        <v>8.0</v>
      </c>
      <c r="C29" s="78"/>
      <c r="D29" s="78" t="str">
        <f t="shared" si="4"/>
        <v>#N/A</v>
      </c>
      <c r="E29" s="79" t="str">
        <f t="shared" si="5"/>
        <v>#N/A</v>
      </c>
    </row>
    <row r="30" ht="12.0" customHeight="1"/>
    <row r="31" ht="12.0" customHeight="1"/>
    <row r="32" ht="12.0" customHeight="1"/>
    <row r="33" ht="12.0" customHeight="1"/>
    <row r="34" ht="12.0" customHeight="1"/>
    <row r="35" ht="12.0" customHeight="1"/>
    <row r="36" ht="12.0" customHeight="1"/>
    <row r="37" ht="12.0" customHeight="1"/>
    <row r="38" ht="12.0" customHeight="1"/>
    <row r="39" ht="12.0" customHeight="1"/>
    <row r="40" ht="12.0" customHeight="1"/>
    <row r="41" ht="12.0" customHeight="1"/>
    <row r="42" ht="12.0" customHeight="1"/>
    <row r="43" ht="12.0" customHeight="1"/>
    <row r="44" ht="12.0" customHeight="1"/>
    <row r="45" ht="12.0" customHeight="1"/>
    <row r="46" ht="12.0" customHeight="1"/>
    <row r="47" ht="12.0" customHeight="1"/>
    <row r="48" ht="12.0" customHeight="1"/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mergeCells count="1">
    <mergeCell ref="O8:Q8"/>
  </mergeCells>
  <conditionalFormatting sqref="C9 D10 E11 F12 G13 H14 I15 J16">
    <cfRule type="cellIs" dxfId="0" priority="1" stopIfTrue="1" operator="equal">
      <formula>"""0:0"""</formula>
    </cfRule>
  </conditionalFormatting>
  <conditionalFormatting sqref="D9 E9:E10 F9:F11 G9:G12 H9:H13 I9:I14 J9:J15 C10:C16 D11:D16 E12:E16 F13:F16 G14:G16 H15:H16 I16">
    <cfRule type="cellIs" dxfId="1" priority="2" stopIfTrue="1" operator="equal">
      <formula>"0:0"</formula>
    </cfRule>
  </conditionalFormatting>
  <dataValidations>
    <dataValidation type="list" allowBlank="1" showErrorMessage="1" sqref="C9:J9 D10:J10 E11:J11 F12:J12 G13:J13 H14:J14 I15:J15 J16">
      <formula1>skore</formula1>
    </dataValidation>
  </dataValidations>
  <printOptions/>
  <pageMargins bottom="0.984251969" footer="0.0" header="0.0" left="0.787401575" right="0.787401575" top="0.984251969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6923C"/>
    <pageSetUpPr fitToPage="1"/>
  </sheetPr>
  <sheetViews>
    <sheetView workbookViewId="0"/>
  </sheetViews>
  <sheetFormatPr customHeight="1" defaultColWidth="14.43" defaultRowHeight="15.0"/>
  <cols>
    <col customWidth="1" min="1" max="1" width="3.71"/>
    <col customWidth="1" min="2" max="2" width="8.71"/>
    <col customWidth="1" min="3" max="10" width="10.71"/>
    <col customWidth="1" min="11" max="11" width="2.0"/>
    <col customWidth="1" min="12" max="12" width="9.43"/>
    <col customWidth="1" min="13" max="13" width="7.43"/>
    <col customWidth="1" min="14" max="14" width="8.71"/>
    <col customWidth="1" min="15" max="15" width="7.57"/>
    <col customWidth="1" min="16" max="16" width="1.57"/>
    <col customWidth="1" min="17" max="17" width="7.0"/>
    <col customWidth="1" min="18" max="18" width="1.0"/>
    <col customWidth="1" min="19" max="19" width="7.57"/>
    <col customWidth="1" min="20" max="20" width="11.57"/>
    <col customWidth="1" min="21" max="26" width="8.71"/>
  </cols>
  <sheetData>
    <row r="1" ht="12.0" hidden="1" customHeight="1">
      <c r="B1" s="16">
        <v>1.0</v>
      </c>
      <c r="C1" s="16">
        <v>2.0</v>
      </c>
      <c r="D1" s="16">
        <v>3.0</v>
      </c>
      <c r="E1" s="16">
        <v>4.0</v>
      </c>
      <c r="F1" s="16">
        <v>5.0</v>
      </c>
      <c r="G1" s="16">
        <v>6.0</v>
      </c>
      <c r="H1" s="16">
        <v>7.0</v>
      </c>
      <c r="I1" s="16">
        <v>8.0</v>
      </c>
    </row>
    <row r="2" ht="12.0" customHeight="1"/>
    <row r="3" ht="12.0" customHeight="1"/>
    <row r="4" ht="12.0" customHeight="1"/>
    <row r="5" ht="12.0" customHeight="1"/>
    <row r="6" ht="12.0" customHeight="1"/>
    <row r="7" ht="12.0" customHeight="1"/>
    <row r="8" ht="24.75" customHeight="1">
      <c r="A8" s="17"/>
      <c r="B8" s="18"/>
      <c r="C8" s="13" t="s">
        <v>76</v>
      </c>
      <c r="D8" s="13" t="s">
        <v>62</v>
      </c>
      <c r="E8" s="13" t="s">
        <v>19</v>
      </c>
      <c r="F8" s="13" t="s">
        <v>90</v>
      </c>
      <c r="G8" s="21"/>
      <c r="H8" s="22"/>
      <c r="I8" s="22"/>
      <c r="J8" s="23"/>
      <c r="K8" s="17"/>
      <c r="L8" s="24" t="s">
        <v>95</v>
      </c>
      <c r="M8" s="25" t="s">
        <v>96</v>
      </c>
      <c r="N8" s="26" t="s">
        <v>97</v>
      </c>
      <c r="O8" s="27" t="s">
        <v>98</v>
      </c>
      <c r="P8" s="28"/>
      <c r="Q8" s="29"/>
      <c r="R8" s="30"/>
      <c r="S8" s="31" t="s">
        <v>99</v>
      </c>
      <c r="T8" s="17"/>
      <c r="U8" s="17"/>
      <c r="V8" s="17"/>
      <c r="W8" s="17"/>
      <c r="X8" s="17"/>
      <c r="Y8" s="17"/>
      <c r="Z8" s="17"/>
    </row>
    <row r="9" ht="24.75" customHeight="1">
      <c r="A9" s="17"/>
      <c r="B9" s="32" t="str">
        <f t="array" ref="B9:B16">TRANSPOSE(C8:J8)</f>
        <v>Nováček</v>
      </c>
      <c r="C9" s="33" t="s">
        <v>100</v>
      </c>
      <c r="D9" s="34" t="s">
        <v>104</v>
      </c>
      <c r="E9" s="34" t="s">
        <v>104</v>
      </c>
      <c r="F9" s="34" t="s">
        <v>104</v>
      </c>
      <c r="G9" s="35" t="s">
        <v>100</v>
      </c>
      <c r="H9" s="35" t="s">
        <v>100</v>
      </c>
      <c r="I9" s="35" t="s">
        <v>100</v>
      </c>
      <c r="J9" s="36" t="s">
        <v>100</v>
      </c>
      <c r="K9" s="37"/>
      <c r="L9" s="38">
        <f t="shared" ref="L9:L16" si="1">8-COUNTIF(C9:J9,"0:0")</f>
        <v>3</v>
      </c>
      <c r="M9" s="38">
        <f t="array" ref="M9">SUM(IF(VALUE(MID($C9:$J9,1,1))&gt;VALUE(MID($C9:$J9,3,1)),1,0))</f>
        <v>3</v>
      </c>
      <c r="N9" s="39">
        <f t="shared" ref="N9:N16" si="2">L9-M9</f>
        <v>0</v>
      </c>
      <c r="O9" s="40">
        <f t="array" ref="O9">SUM(IF(LEN(C9:J9)&gt;3,"0:0",IF(VALUE(MID($C9:$J9,1,1))=VALUE(MID($C9:$J9,3,1)),0,VALUE(MID($C9:$J9,1,1)))))</f>
        <v>9</v>
      </c>
      <c r="P9" s="41" t="s">
        <v>103</v>
      </c>
      <c r="Q9" s="42">
        <f t="array" ref="Q9">SUM(IF(LEN(C9:J9)&gt;3,"0:0",IF(VALUE(MID($C9:$J9,1,1))=VALUE(MID($C9:$J9,3,1)),0,VALUE(MID($C9:$J9,3,1)))))</f>
        <v>0</v>
      </c>
      <c r="R9" s="41"/>
      <c r="S9" s="43">
        <f t="array" ref="S9">SUM(IF(VALUE(MID($C9:$J9,1,1))&gt;VALUE(MID($C9:$J9,3,1)),2,0))</f>
        <v>6</v>
      </c>
      <c r="T9" s="44">
        <f t="shared" ref="T9:T16" si="3">IF(B9="","",S9+(O9-Q9)/100+O9/1000+CODE(B9)/1000000+U9/10)</f>
        <v>6.099078</v>
      </c>
      <c r="U9" s="17"/>
      <c r="V9" s="17"/>
      <c r="W9" s="17"/>
      <c r="X9" s="17"/>
      <c r="Y9" s="17"/>
      <c r="Z9" s="17"/>
    </row>
    <row r="10" ht="24.75" customHeight="1">
      <c r="A10" s="17"/>
      <c r="B10" s="45" t="s">
        <v>62</v>
      </c>
      <c r="C10" s="46" t="str">
        <f t="array" ref="C10:C16">TRANSPOSE(MID(D9:J9,3,1)&amp;":"&amp;MID(D9:J9,1,1))</f>
        <v>0:3</v>
      </c>
      <c r="D10" s="47" t="s">
        <v>100</v>
      </c>
      <c r="E10" s="34" t="s">
        <v>106</v>
      </c>
      <c r="F10" s="34" t="s">
        <v>101</v>
      </c>
      <c r="G10" s="35" t="s">
        <v>100</v>
      </c>
      <c r="H10" s="35" t="s">
        <v>100</v>
      </c>
      <c r="I10" s="35" t="s">
        <v>100</v>
      </c>
      <c r="J10" s="48" t="s">
        <v>100</v>
      </c>
      <c r="K10" s="37"/>
      <c r="L10" s="49">
        <f t="shared" si="1"/>
        <v>3</v>
      </c>
      <c r="M10" s="49">
        <f t="array" ref="M10">SUM(IF(VALUE(MID($C10:$J10,1,1))&gt;VALUE(MID($C10:$J10,3,1)),1,0))</f>
        <v>1</v>
      </c>
      <c r="N10" s="50">
        <f t="shared" si="2"/>
        <v>2</v>
      </c>
      <c r="O10" s="51">
        <f t="array" ref="O10">SUM(IF(LEN(C10:J10)&gt;3,"0:0",IF(VALUE(MID($C10:$J10,1,1))=VALUE(MID($C10:$J10,3,1)),0,VALUE(MID($C10:$J10,1,1)))))</f>
        <v>3</v>
      </c>
      <c r="P10" s="52" t="s">
        <v>103</v>
      </c>
      <c r="Q10" s="53">
        <f t="array" ref="Q10">SUM(IF(LEN(C10:J10)&gt;3,"0:0",IF(VALUE(MID($C10:$J10,1,1))=VALUE(MID($C10:$J10,3,1)),0,VALUE(MID($C10:$J10,3,1)))))</f>
        <v>7</v>
      </c>
      <c r="R10" s="52"/>
      <c r="S10" s="54">
        <f t="array" ref="S10">SUM(IF(VALUE(MID($C10:$J10,1,1))&gt;VALUE(MID($C10:$J10,3,1)),2,0))</f>
        <v>2</v>
      </c>
      <c r="T10" s="44">
        <f t="shared" si="3"/>
        <v>1.963075</v>
      </c>
      <c r="U10" s="17"/>
      <c r="V10" s="17"/>
      <c r="W10" s="17"/>
      <c r="X10" s="17"/>
      <c r="Y10" s="17"/>
      <c r="Z10" s="17"/>
    </row>
    <row r="11" ht="24.75" customHeight="1">
      <c r="A11" s="17"/>
      <c r="B11" s="45" t="s">
        <v>19</v>
      </c>
      <c r="C11" s="46" t="s">
        <v>101</v>
      </c>
      <c r="D11" s="55" t="str">
        <f t="array" ref="D11:D16">TRANSPOSE(MID(E10:J10,3,1)&amp;":"&amp;MID(E10:J10,1,1))</f>
        <v>1:3</v>
      </c>
      <c r="E11" s="47" t="s">
        <v>100</v>
      </c>
      <c r="F11" s="34" t="s">
        <v>101</v>
      </c>
      <c r="G11" s="35" t="s">
        <v>100</v>
      </c>
      <c r="H11" s="35" t="s">
        <v>100</v>
      </c>
      <c r="I11" s="35" t="s">
        <v>100</v>
      </c>
      <c r="J11" s="48" t="s">
        <v>100</v>
      </c>
      <c r="K11" s="37"/>
      <c r="L11" s="49">
        <f t="shared" si="1"/>
        <v>3</v>
      </c>
      <c r="M11" s="49">
        <f t="array" ref="M11">SUM(IF(VALUE(MID($C11:$J11,1,1))&gt;VALUE(MID($C11:$J11,3,1)),1,0))</f>
        <v>0</v>
      </c>
      <c r="N11" s="50">
        <f t="shared" si="2"/>
        <v>3</v>
      </c>
      <c r="O11" s="51">
        <f t="array" ref="O11">SUM(IF(LEN(C11:J11)&gt;3,"0:0",IF(VALUE(MID($C11:$J11,1,1))=VALUE(MID($C11:$J11,3,1)),0,VALUE(MID($C11:$J11,1,1)))))</f>
        <v>1</v>
      </c>
      <c r="P11" s="52" t="s">
        <v>103</v>
      </c>
      <c r="Q11" s="53">
        <f t="array" ref="Q11">SUM(IF(LEN(C11:J11)&gt;3,"0:0",IF(VALUE(MID($C11:$J11,1,1))=VALUE(MID($C11:$J11,3,1)),0,VALUE(MID($C11:$J11,3,1)))))</f>
        <v>9</v>
      </c>
      <c r="R11" s="52"/>
      <c r="S11" s="54">
        <f t="array" ref="S11">SUM(IF(VALUE(MID($C11:$J11,1,1))&gt;VALUE(MID($C11:$J11,3,1)),2,0))</f>
        <v>0</v>
      </c>
      <c r="T11" s="44">
        <f t="shared" si="3"/>
        <v>-0.078928</v>
      </c>
      <c r="U11" s="17"/>
      <c r="V11" s="17"/>
      <c r="W11" s="17"/>
      <c r="X11" s="17"/>
      <c r="Y11" s="17"/>
      <c r="Z11" s="17"/>
    </row>
    <row r="12" ht="24.75" customHeight="1">
      <c r="A12" s="17"/>
      <c r="B12" s="45" t="s">
        <v>90</v>
      </c>
      <c r="C12" s="46" t="s">
        <v>101</v>
      </c>
      <c r="D12" s="55" t="s">
        <v>104</v>
      </c>
      <c r="E12" s="55" t="str">
        <f t="array" ref="E12:E16">TRANSPOSE(MID(F11:J11,3,1)&amp;":"&amp;MID(F11:J11,1,1))</f>
        <v>3:0</v>
      </c>
      <c r="F12" s="47" t="s">
        <v>100</v>
      </c>
      <c r="G12" s="35" t="s">
        <v>100</v>
      </c>
      <c r="H12" s="35" t="s">
        <v>100</v>
      </c>
      <c r="I12" s="35" t="s">
        <v>100</v>
      </c>
      <c r="J12" s="48" t="s">
        <v>100</v>
      </c>
      <c r="K12" s="37"/>
      <c r="L12" s="49">
        <f t="shared" si="1"/>
        <v>3</v>
      </c>
      <c r="M12" s="49">
        <f t="array" ref="M12">SUM(IF(VALUE(MID($C12:$J12,1,1))&gt;VALUE(MID($C12:$J12,3,1)),1,0))</f>
        <v>2</v>
      </c>
      <c r="N12" s="50">
        <f t="shared" si="2"/>
        <v>1</v>
      </c>
      <c r="O12" s="51">
        <f t="array" ref="O12">SUM(IF(LEN(C12:J12)&gt;3,"0:0",IF(VALUE(MID($C12:$J12,1,1))=VALUE(MID($C12:$J12,3,1)),0,VALUE(MID($C12:$J12,1,1)))))</f>
        <v>6</v>
      </c>
      <c r="P12" s="52" t="s">
        <v>103</v>
      </c>
      <c r="Q12" s="53">
        <f t="array" ref="Q12">SUM(IF(LEN(C12:J12)&gt;3,"0:0",IF(VALUE(MID($C12:$J12,1,1))=VALUE(MID($C12:$J12,3,1)),0,VALUE(MID($C12:$J12,3,1)))))</f>
        <v>3</v>
      </c>
      <c r="R12" s="52"/>
      <c r="S12" s="54">
        <f t="array" ref="S12">SUM(IF(VALUE(MID($C12:$J12,1,1))&gt;VALUE(MID($C12:$J12,3,1)),2,0))</f>
        <v>4</v>
      </c>
      <c r="T12" s="44">
        <f t="shared" si="3"/>
        <v>4.03609</v>
      </c>
      <c r="U12" s="17"/>
      <c r="V12" s="17"/>
      <c r="W12" s="17"/>
      <c r="X12" s="17"/>
      <c r="Y12" s="17"/>
      <c r="Z12" s="17"/>
    </row>
    <row r="13" ht="24.75" customHeight="1">
      <c r="A13" s="17"/>
      <c r="B13" s="45"/>
      <c r="C13" s="46" t="s">
        <v>100</v>
      </c>
      <c r="D13" s="55" t="s">
        <v>100</v>
      </c>
      <c r="E13" s="55" t="s">
        <v>100</v>
      </c>
      <c r="F13" s="55" t="str">
        <f t="array" ref="F13:F16">TRANSPOSE(MID(G12:J12,3,1)&amp;":"&amp;MID(G12:J12,1,1))</f>
        <v>0:0</v>
      </c>
      <c r="G13" s="47" t="s">
        <v>100</v>
      </c>
      <c r="H13" s="35" t="s">
        <v>100</v>
      </c>
      <c r="I13" s="35" t="s">
        <v>100</v>
      </c>
      <c r="J13" s="48" t="s">
        <v>100</v>
      </c>
      <c r="K13" s="37"/>
      <c r="L13" s="49">
        <f t="shared" si="1"/>
        <v>0</v>
      </c>
      <c r="M13" s="49">
        <f t="array" ref="M13">SUM(IF(VALUE(MID($C13:$J13,1,1))&gt;VALUE(MID($C13:$J13,3,1)),1,0))</f>
        <v>0</v>
      </c>
      <c r="N13" s="50">
        <f t="shared" si="2"/>
        <v>0</v>
      </c>
      <c r="O13" s="51">
        <f t="array" ref="O13">SUM(IF(LEN(C13:J13)&gt;3,"0:0",IF(VALUE(MID($C13:$J13,1,1))=VALUE(MID($C13:$J13,3,1)),0,VALUE(MID($C13:$J13,1,1)))))</f>
        <v>0</v>
      </c>
      <c r="P13" s="52" t="s">
        <v>103</v>
      </c>
      <c r="Q13" s="53">
        <f t="array" ref="Q13">SUM(IF(LEN(C13:J13)&gt;3,"0:0",IF(VALUE(MID($C13:$J13,1,1))=VALUE(MID($C13:$J13,3,1)),0,VALUE(MID($C13:$J13,3,1)))))</f>
        <v>0</v>
      </c>
      <c r="R13" s="52"/>
      <c r="S13" s="54">
        <f t="array" ref="S13">SUM(IF(VALUE(MID($C13:$J13,1,1))&gt;VALUE(MID($C13:$J13,3,1)),2,0))</f>
        <v>0</v>
      </c>
      <c r="T13" s="44" t="str">
        <f t="shared" si="3"/>
        <v/>
      </c>
      <c r="U13" s="17"/>
      <c r="V13" s="17"/>
      <c r="W13" s="17"/>
      <c r="X13" s="17"/>
      <c r="Y13" s="17"/>
      <c r="Z13" s="17"/>
    </row>
    <row r="14" ht="24.75" customHeight="1">
      <c r="A14" s="17"/>
      <c r="B14" s="45"/>
      <c r="C14" s="46" t="s">
        <v>100</v>
      </c>
      <c r="D14" s="55" t="s">
        <v>100</v>
      </c>
      <c r="E14" s="55" t="s">
        <v>100</v>
      </c>
      <c r="F14" s="55" t="s">
        <v>100</v>
      </c>
      <c r="G14" s="55" t="str">
        <f t="array" ref="G14:G16">TRANSPOSE(MID(H13:J13,3,1)&amp;":"&amp;MID(H13:J13,1,1))</f>
        <v>0:0</v>
      </c>
      <c r="H14" s="47" t="s">
        <v>100</v>
      </c>
      <c r="I14" s="35" t="s">
        <v>100</v>
      </c>
      <c r="J14" s="48" t="s">
        <v>100</v>
      </c>
      <c r="K14" s="37"/>
      <c r="L14" s="49">
        <f t="shared" si="1"/>
        <v>0</v>
      </c>
      <c r="M14" s="49">
        <f t="array" ref="M14">SUM(IF(VALUE(MID($C14:$J14,1,1))&gt;VALUE(MID($C14:$J14,3,1)),1,0))</f>
        <v>0</v>
      </c>
      <c r="N14" s="50">
        <f t="shared" si="2"/>
        <v>0</v>
      </c>
      <c r="O14" s="51">
        <f t="array" ref="O14">SUM(IF(LEN(C14:J14)&gt;3,"0:0",IF(VALUE(MID($C14:$J14,1,1))=VALUE(MID($C14:$J14,3,1)),0,VALUE(MID($C14:$J14,1,1)))))</f>
        <v>0</v>
      </c>
      <c r="P14" s="52" t="s">
        <v>103</v>
      </c>
      <c r="Q14" s="53">
        <f t="array" ref="Q14">SUM(IF(LEN(C14:J14)&gt;3,"0:0",IF(VALUE(MID($C14:$J14,1,1))=VALUE(MID($C14:$J14,3,1)),0,VALUE(MID($C14:$J14,3,1)))))</f>
        <v>0</v>
      </c>
      <c r="R14" s="52"/>
      <c r="S14" s="54">
        <f t="array" ref="S14">SUM(IF(VALUE(MID($C14:$J14,1,1))&gt;VALUE(MID($C14:$J14,3,1)),2,0))</f>
        <v>0</v>
      </c>
      <c r="T14" s="44" t="str">
        <f t="shared" si="3"/>
        <v/>
      </c>
      <c r="U14" s="17"/>
      <c r="V14" s="17"/>
      <c r="W14" s="17"/>
      <c r="X14" s="17"/>
      <c r="Y14" s="17"/>
      <c r="Z14" s="17"/>
    </row>
    <row r="15" ht="24.75" customHeight="1">
      <c r="A15" s="17"/>
      <c r="B15" s="45"/>
      <c r="C15" s="46" t="s">
        <v>100</v>
      </c>
      <c r="D15" s="55" t="s">
        <v>100</v>
      </c>
      <c r="E15" s="55" t="s">
        <v>100</v>
      </c>
      <c r="F15" s="55" t="s">
        <v>100</v>
      </c>
      <c r="G15" s="55" t="s">
        <v>100</v>
      </c>
      <c r="H15" s="55" t="str">
        <f t="array" ref="H15:H16">TRANSPOSE(MID(I14:J14,3,1)&amp;":"&amp;MID(I14:J14,1,1))</f>
        <v>0:0</v>
      </c>
      <c r="I15" s="56" t="s">
        <v>100</v>
      </c>
      <c r="J15" s="48" t="s">
        <v>100</v>
      </c>
      <c r="K15" s="37"/>
      <c r="L15" s="49">
        <f t="shared" si="1"/>
        <v>0</v>
      </c>
      <c r="M15" s="49">
        <f t="array" ref="M15">SUM(IF(VALUE(MID($C15:$J15,1,1))&gt;VALUE(MID($C15:$J15,3,1)),1,0))</f>
        <v>0</v>
      </c>
      <c r="N15" s="50">
        <f t="shared" si="2"/>
        <v>0</v>
      </c>
      <c r="O15" s="51">
        <f t="array" ref="O15">SUM(IF(LEN(C15:J15)&gt;3,"0:0",IF(VALUE(MID($C15:$J15,1,1))=VALUE(MID($C15:$J15,3,1)),0,VALUE(MID($C15:$J15,1,1)))))</f>
        <v>0</v>
      </c>
      <c r="P15" s="52" t="s">
        <v>103</v>
      </c>
      <c r="Q15" s="53">
        <f t="array" ref="Q15">SUM(IF(LEN(C15:J15)&gt;3,"0:0",IF(VALUE(MID($C15:$J15,1,1))=VALUE(MID($C15:$J15,3,1)),0,VALUE(MID($C15:$J15,3,1)))))</f>
        <v>0</v>
      </c>
      <c r="R15" s="52"/>
      <c r="S15" s="54">
        <f t="array" ref="S15">SUM(IF(VALUE(MID($C15:$J15,1,1))&gt;VALUE(MID($C15:$J15,3,1)),2,0))</f>
        <v>0</v>
      </c>
      <c r="T15" s="44" t="str">
        <f t="shared" si="3"/>
        <v/>
      </c>
      <c r="U15" s="17"/>
      <c r="V15" s="17"/>
      <c r="W15" s="17"/>
      <c r="X15" s="17"/>
      <c r="Y15" s="17"/>
      <c r="Z15" s="17"/>
    </row>
    <row r="16" ht="24.75" customHeight="1">
      <c r="A16" s="17"/>
      <c r="B16" s="57"/>
      <c r="C16" s="58" t="s">
        <v>100</v>
      </c>
      <c r="D16" s="59" t="s">
        <v>100</v>
      </c>
      <c r="E16" s="59" t="s">
        <v>100</v>
      </c>
      <c r="F16" s="59" t="s">
        <v>100</v>
      </c>
      <c r="G16" s="59" t="s">
        <v>100</v>
      </c>
      <c r="H16" s="59" t="s">
        <v>100</v>
      </c>
      <c r="I16" s="60" t="str">
        <f t="array" ref="I16">TRANSPOSE(MID(J15,3,1)&amp;":"&amp;MID(J15,1,1))</f>
        <v>0:0</v>
      </c>
      <c r="J16" s="61" t="s">
        <v>100</v>
      </c>
      <c r="K16" s="37"/>
      <c r="L16" s="62">
        <f t="shared" si="1"/>
        <v>0</v>
      </c>
      <c r="M16" s="62">
        <f t="array" ref="M16">SUM(IF(VALUE(MID($C16:$J16,1,1))&gt;VALUE(MID($C16:$J16,3,1)),1,0))</f>
        <v>0</v>
      </c>
      <c r="N16" s="63">
        <f t="shared" si="2"/>
        <v>0</v>
      </c>
      <c r="O16" s="64">
        <f t="array" ref="O16">SUM(IF(LEN(C16:J16)&gt;3,"0:0",IF(VALUE(MID($C16:$J16,1,1))=VALUE(MID($C16:$J16,3,1)),0,VALUE(MID($C16:$J16,1,1)))))</f>
        <v>0</v>
      </c>
      <c r="P16" s="65" t="s">
        <v>103</v>
      </c>
      <c r="Q16" s="66">
        <f t="array" ref="Q16">SUM(IF(LEN(C16:J16)&gt;3,"0:0",IF(VALUE(MID($C16:$J16,1,1))=VALUE(MID($C16:$J16,3,1)),0,VALUE(MID($C16:$J16,3,1)))))</f>
        <v>0</v>
      </c>
      <c r="R16" s="65"/>
      <c r="S16" s="67">
        <f t="array" ref="S16">SUM(IF(VALUE(MID($C16:$J16,1,1))&gt;VALUE(MID($C16:$J16,3,1)),2,0))</f>
        <v>0</v>
      </c>
      <c r="T16" s="44" t="str">
        <f t="shared" si="3"/>
        <v/>
      </c>
      <c r="U16" s="17"/>
      <c r="V16" s="17"/>
      <c r="W16" s="17"/>
      <c r="X16" s="17"/>
      <c r="Y16" s="17"/>
      <c r="Z16" s="17"/>
    </row>
    <row r="17" ht="12.0" customHeight="1"/>
    <row r="18" ht="12.0" customHeight="1"/>
    <row r="19" ht="12.0" customHeight="1"/>
    <row r="20" ht="12.0" customHeight="1"/>
    <row r="21" ht="12.0" customHeight="1">
      <c r="B21" s="68" t="s">
        <v>108</v>
      </c>
      <c r="C21" s="69" t="s">
        <v>3</v>
      </c>
      <c r="D21" s="69" t="s">
        <v>109</v>
      </c>
      <c r="E21" s="70" t="s">
        <v>110</v>
      </c>
    </row>
    <row r="22" ht="19.5" customHeight="1">
      <c r="B22" s="71">
        <v>1.0</v>
      </c>
      <c r="C22" s="72" t="str">
        <f>IFERROR(__xludf.DUMMYFUNCTION("ARRAY_CONSTRAIN(
  INDEX(
    SORT(
      FILTER({B9:B16, T9:T16}, (B9:B16&lt;&gt;"""")*(T9:T16&lt;&gt;0)),
      2, FALSE
    ),
    ,1
  ),
  8, 1
)
"),"Nováček")</f>
        <v>Nováček</v>
      </c>
      <c r="D22" s="72">
        <f t="shared" ref="D22:D29" si="4">VLOOKUP($C22,$B$9:$S$16,18,FALSE)</f>
        <v>6</v>
      </c>
      <c r="E22" s="73" t="str">
        <f t="shared" ref="E22:E29" si="5">VLOOKUP($C22,$B$9:$S$16,14,FALSE)&amp;":"&amp;VLOOKUP($C22,$B$9:$S$16,16,FALSE)</f>
        <v>9:0</v>
      </c>
    </row>
    <row r="23" ht="19.5" customHeight="1">
      <c r="B23" s="74">
        <v>2.0</v>
      </c>
      <c r="C23" s="75" t="str">
        <f>IFERROR(__xludf.DUMMYFUNCTION("""COMPUTED_VALUE"""),"Zelený")</f>
        <v>Zelený</v>
      </c>
      <c r="D23" s="75">
        <f t="shared" si="4"/>
        <v>4</v>
      </c>
      <c r="E23" s="76" t="str">
        <f t="shared" si="5"/>
        <v>6:3</v>
      </c>
    </row>
    <row r="24" ht="19.5" customHeight="1">
      <c r="B24" s="74">
        <v>3.0</v>
      </c>
      <c r="C24" s="75" t="str">
        <f>IFERROR(__xludf.DUMMYFUNCTION("""COMPUTED_VALUE"""),"Kunstová")</f>
        <v>Kunstová</v>
      </c>
      <c r="D24" s="75">
        <f t="shared" si="4"/>
        <v>2</v>
      </c>
      <c r="E24" s="76" t="str">
        <f t="shared" si="5"/>
        <v>3:7</v>
      </c>
    </row>
    <row r="25" ht="19.5" customHeight="1">
      <c r="B25" s="74">
        <v>4.0</v>
      </c>
      <c r="C25" s="75" t="str">
        <f>IFERROR(__xludf.DUMMYFUNCTION("""COMPUTED_VALUE"""),"Holas")</f>
        <v>Holas</v>
      </c>
      <c r="D25" s="75">
        <f t="shared" si="4"/>
        <v>0</v>
      </c>
      <c r="E25" s="76" t="str">
        <f t="shared" si="5"/>
        <v>1:9</v>
      </c>
    </row>
    <row r="26" ht="19.5" customHeight="1">
      <c r="B26" s="74">
        <v>5.0</v>
      </c>
      <c r="C26" s="75"/>
      <c r="D26" s="75" t="str">
        <f t="shared" si="4"/>
        <v>#N/A</v>
      </c>
      <c r="E26" s="76" t="str">
        <f t="shared" si="5"/>
        <v>#N/A</v>
      </c>
    </row>
    <row r="27" ht="19.5" customHeight="1">
      <c r="B27" s="74">
        <v>6.0</v>
      </c>
      <c r="C27" s="75"/>
      <c r="D27" s="75" t="str">
        <f t="shared" si="4"/>
        <v>#N/A</v>
      </c>
      <c r="E27" s="76" t="str">
        <f t="shared" si="5"/>
        <v>#N/A</v>
      </c>
    </row>
    <row r="28" ht="19.5" customHeight="1">
      <c r="B28" s="74">
        <v>7.0</v>
      </c>
      <c r="C28" s="75"/>
      <c r="D28" s="75" t="str">
        <f t="shared" si="4"/>
        <v>#N/A</v>
      </c>
      <c r="E28" s="76" t="str">
        <f t="shared" si="5"/>
        <v>#N/A</v>
      </c>
    </row>
    <row r="29" ht="19.5" customHeight="1">
      <c r="B29" s="77">
        <v>8.0</v>
      </c>
      <c r="C29" s="78"/>
      <c r="D29" s="78" t="str">
        <f t="shared" si="4"/>
        <v>#N/A</v>
      </c>
      <c r="E29" s="79" t="str">
        <f t="shared" si="5"/>
        <v>#N/A</v>
      </c>
    </row>
    <row r="30" ht="12.0" customHeight="1"/>
    <row r="31" ht="12.0" customHeight="1"/>
    <row r="32" ht="12.0" customHeight="1"/>
    <row r="33" ht="12.0" customHeight="1"/>
    <row r="34" ht="12.0" customHeight="1"/>
    <row r="35" ht="12.0" customHeight="1"/>
    <row r="36" ht="12.0" customHeight="1"/>
    <row r="37" ht="12.0" customHeight="1"/>
    <row r="38" ht="12.0" customHeight="1"/>
    <row r="39" ht="12.0" customHeight="1"/>
    <row r="40" ht="12.0" customHeight="1"/>
    <row r="41" ht="12.0" customHeight="1"/>
    <row r="42" ht="12.0" customHeight="1"/>
    <row r="43" ht="12.0" customHeight="1"/>
    <row r="44" ht="12.0" customHeight="1"/>
    <row r="45" ht="12.0" customHeight="1"/>
    <row r="46" ht="12.0" customHeight="1"/>
    <row r="47" ht="12.0" customHeight="1"/>
    <row r="48" ht="12.0" customHeight="1"/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mergeCells count="1">
    <mergeCell ref="O8:Q8"/>
  </mergeCells>
  <conditionalFormatting sqref="C9 D10 E11 F12 G13 H14 I15 J16">
    <cfRule type="cellIs" dxfId="0" priority="1" stopIfTrue="1" operator="equal">
      <formula>"""0:0"""</formula>
    </cfRule>
  </conditionalFormatting>
  <conditionalFormatting sqref="D9 E9:E10 F9:F11 G9:G12 H9:H13 I9:I14 J9:J15 C10:C16 D11:D16 E12:E16 F13:F16 G14:G16 H15:H16 I16">
    <cfRule type="cellIs" dxfId="1" priority="2" stopIfTrue="1" operator="equal">
      <formula>"0:0"</formula>
    </cfRule>
  </conditionalFormatting>
  <dataValidations>
    <dataValidation type="list" allowBlank="1" showErrorMessage="1" sqref="C9:J9 D10:J10 E11:J11 F12:J12 G13:J13 H14:J14 I15:J15 J16">
      <formula1>skore</formula1>
    </dataValidation>
  </dataValidations>
  <printOptions/>
  <pageMargins bottom="0.984251969" footer="0.0" header="0.0" left="0.787401575" right="0.787401575" top="0.984251969"/>
  <pageSetup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6923C"/>
    <pageSetUpPr fitToPage="1"/>
  </sheetPr>
  <sheetViews>
    <sheetView workbookViewId="0"/>
  </sheetViews>
  <sheetFormatPr customHeight="1" defaultColWidth="14.43" defaultRowHeight="15.0"/>
  <cols>
    <col customWidth="1" min="1" max="1" width="3.71"/>
    <col customWidth="1" min="2" max="2" width="8.71"/>
    <col customWidth="1" min="3" max="10" width="10.71"/>
    <col customWidth="1" min="11" max="11" width="2.0"/>
    <col customWidth="1" min="12" max="12" width="9.43"/>
    <col customWidth="1" min="13" max="13" width="7.43"/>
    <col customWidth="1" min="14" max="14" width="8.71"/>
    <col customWidth="1" min="15" max="15" width="7.57"/>
    <col customWidth="1" min="16" max="16" width="1.57"/>
    <col customWidth="1" min="17" max="17" width="7.0"/>
    <col customWidth="1" min="18" max="18" width="1.0"/>
    <col customWidth="1" min="19" max="19" width="7.57"/>
    <col customWidth="1" min="20" max="20" width="11.57"/>
    <col customWidth="1" min="21" max="26" width="8.71"/>
  </cols>
  <sheetData>
    <row r="1" ht="12.0" hidden="1" customHeight="1">
      <c r="B1" s="16">
        <v>1.0</v>
      </c>
      <c r="C1" s="16">
        <v>2.0</v>
      </c>
      <c r="D1" s="16">
        <v>3.0</v>
      </c>
      <c r="E1" s="16">
        <v>4.0</v>
      </c>
      <c r="F1" s="16">
        <v>5.0</v>
      </c>
      <c r="G1" s="16">
        <v>6.0</v>
      </c>
      <c r="H1" s="16">
        <v>7.0</v>
      </c>
      <c r="I1" s="16">
        <v>8.0</v>
      </c>
    </row>
    <row r="2" ht="12.0" customHeight="1"/>
    <row r="3" ht="12.0" customHeight="1"/>
    <row r="4" ht="12.0" customHeight="1"/>
    <row r="5" ht="12.0" customHeight="1"/>
    <row r="6" ht="12.0" customHeight="1"/>
    <row r="7" ht="12.0" customHeight="1"/>
    <row r="8" ht="24.75" customHeight="1">
      <c r="A8" s="17"/>
      <c r="B8" s="18"/>
      <c r="C8" s="20" t="s">
        <v>113</v>
      </c>
      <c r="D8" s="13" t="s">
        <v>57</v>
      </c>
      <c r="E8" s="13" t="s">
        <v>80</v>
      </c>
      <c r="F8" s="13" t="s">
        <v>83</v>
      </c>
      <c r="G8" s="21"/>
      <c r="H8" s="22"/>
      <c r="I8" s="22"/>
      <c r="J8" s="23"/>
      <c r="K8" s="17"/>
      <c r="L8" s="24" t="s">
        <v>95</v>
      </c>
      <c r="M8" s="25" t="s">
        <v>96</v>
      </c>
      <c r="N8" s="26" t="s">
        <v>97</v>
      </c>
      <c r="O8" s="27" t="s">
        <v>98</v>
      </c>
      <c r="P8" s="28"/>
      <c r="Q8" s="29"/>
      <c r="R8" s="30"/>
      <c r="S8" s="31" t="s">
        <v>99</v>
      </c>
      <c r="T8" s="17"/>
      <c r="U8" s="17"/>
      <c r="V8" s="17"/>
      <c r="W8" s="17"/>
      <c r="X8" s="17"/>
      <c r="Y8" s="17"/>
      <c r="Z8" s="17"/>
    </row>
    <row r="9" ht="24.75" customHeight="1">
      <c r="A9" s="17"/>
      <c r="B9" s="32" t="str">
        <f t="array" ref="B9:B16">TRANSPOSE(C8:J8)</f>
        <v>Nevrkla Petr</v>
      </c>
      <c r="C9" s="33" t="s">
        <v>100</v>
      </c>
      <c r="D9" s="34" t="s">
        <v>106</v>
      </c>
      <c r="E9" s="34" t="s">
        <v>104</v>
      </c>
      <c r="F9" s="34" t="s">
        <v>104</v>
      </c>
      <c r="G9" s="35" t="s">
        <v>100</v>
      </c>
      <c r="H9" s="35" t="s">
        <v>100</v>
      </c>
      <c r="I9" s="35" t="s">
        <v>100</v>
      </c>
      <c r="J9" s="36" t="s">
        <v>100</v>
      </c>
      <c r="K9" s="37"/>
      <c r="L9" s="38">
        <f t="shared" ref="L9:L16" si="1">8-COUNTIF(C9:J9,"0:0")</f>
        <v>3</v>
      </c>
      <c r="M9" s="38">
        <f t="array" ref="M9">SUM(IF(VALUE(MID($C9:$J9,1,1))&gt;VALUE(MID($C9:$J9,3,1)),1,0))</f>
        <v>3</v>
      </c>
      <c r="N9" s="39">
        <f t="shared" ref="N9:N16" si="2">L9-M9</f>
        <v>0</v>
      </c>
      <c r="O9" s="40">
        <f t="array" ref="O9">SUM(IF(LEN(C9:J9)&gt;3,"0:0",IF(VALUE(MID($C9:$J9,1,1))=VALUE(MID($C9:$J9,3,1)),0,VALUE(MID($C9:$J9,1,1)))))</f>
        <v>9</v>
      </c>
      <c r="P9" s="41" t="s">
        <v>103</v>
      </c>
      <c r="Q9" s="42">
        <f t="array" ref="Q9">SUM(IF(LEN(C9:J9)&gt;3,"0:0",IF(VALUE(MID($C9:$J9,1,1))=VALUE(MID($C9:$J9,3,1)),0,VALUE(MID($C9:$J9,3,1)))))</f>
        <v>1</v>
      </c>
      <c r="R9" s="41"/>
      <c r="S9" s="43">
        <f t="array" ref="S9">SUM(IF(VALUE(MID($C9:$J9,1,1))&gt;VALUE(MID($C9:$J9,3,1)),2,0))</f>
        <v>6</v>
      </c>
      <c r="T9" s="44">
        <f t="shared" ref="T9:T16" si="3">IF(B9="","",S9+(O9-Q9)/100+O9/1000+CODE(B9)/1000000+U9/10)</f>
        <v>6.089078</v>
      </c>
      <c r="U9" s="17"/>
      <c r="V9" s="17"/>
      <c r="W9" s="17"/>
      <c r="X9" s="17"/>
      <c r="Y9" s="17"/>
      <c r="Z9" s="17"/>
    </row>
    <row r="10" ht="24.75" customHeight="1">
      <c r="A10" s="17"/>
      <c r="B10" s="45" t="s">
        <v>57</v>
      </c>
      <c r="C10" s="46" t="str">
        <f t="array" ref="C10:C16">TRANSPOSE(MID(D9:J9,3,1)&amp;":"&amp;MID(D9:J9,1,1))</f>
        <v>1:3</v>
      </c>
      <c r="D10" s="47" t="s">
        <v>100</v>
      </c>
      <c r="E10" s="34" t="s">
        <v>104</v>
      </c>
      <c r="F10" s="34" t="s">
        <v>106</v>
      </c>
      <c r="G10" s="35" t="s">
        <v>100</v>
      </c>
      <c r="H10" s="35" t="s">
        <v>100</v>
      </c>
      <c r="I10" s="35" t="s">
        <v>100</v>
      </c>
      <c r="J10" s="48" t="s">
        <v>100</v>
      </c>
      <c r="K10" s="37"/>
      <c r="L10" s="49">
        <f t="shared" si="1"/>
        <v>3</v>
      </c>
      <c r="M10" s="49">
        <f t="array" ref="M10">SUM(IF(VALUE(MID($C10:$J10,1,1))&gt;VALUE(MID($C10:$J10,3,1)),1,0))</f>
        <v>2</v>
      </c>
      <c r="N10" s="50">
        <f t="shared" si="2"/>
        <v>1</v>
      </c>
      <c r="O10" s="51">
        <f t="array" ref="O10">SUM(IF(LEN(C10:J10)&gt;3,"0:0",IF(VALUE(MID($C10:$J10,1,1))=VALUE(MID($C10:$J10,3,1)),0,VALUE(MID($C10:$J10,1,1)))))</f>
        <v>7</v>
      </c>
      <c r="P10" s="52" t="s">
        <v>103</v>
      </c>
      <c r="Q10" s="53">
        <f t="array" ref="Q10">SUM(IF(LEN(C10:J10)&gt;3,"0:0",IF(VALUE(MID($C10:$J10,1,1))=VALUE(MID($C10:$J10,3,1)),0,VALUE(MID($C10:$J10,3,1)))))</f>
        <v>4</v>
      </c>
      <c r="R10" s="52"/>
      <c r="S10" s="54">
        <f t="array" ref="S10">SUM(IF(VALUE(MID($C10:$J10,1,1))&gt;VALUE(MID($C10:$J10,3,1)),2,0))</f>
        <v>4</v>
      </c>
      <c r="T10" s="44">
        <f t="shared" si="3"/>
        <v>4.037075</v>
      </c>
      <c r="U10" s="17"/>
      <c r="V10" s="17"/>
      <c r="W10" s="17"/>
      <c r="X10" s="17"/>
      <c r="Y10" s="17"/>
      <c r="Z10" s="17"/>
    </row>
    <row r="11" ht="24.75" customHeight="1">
      <c r="A11" s="17"/>
      <c r="B11" s="45" t="s">
        <v>80</v>
      </c>
      <c r="C11" s="46" t="s">
        <v>101</v>
      </c>
      <c r="D11" s="55" t="str">
        <f t="array" ref="D11:D16">TRANSPOSE(MID(E10:J10,3,1)&amp;":"&amp;MID(E10:J10,1,1))</f>
        <v>0:3</v>
      </c>
      <c r="E11" s="47" t="s">
        <v>100</v>
      </c>
      <c r="F11" s="34" t="s">
        <v>107</v>
      </c>
      <c r="G11" s="35" t="s">
        <v>100</v>
      </c>
      <c r="H11" s="35" t="s">
        <v>100</v>
      </c>
      <c r="I11" s="35" t="s">
        <v>100</v>
      </c>
      <c r="J11" s="48" t="s">
        <v>100</v>
      </c>
      <c r="K11" s="37"/>
      <c r="L11" s="49">
        <f t="shared" si="1"/>
        <v>3</v>
      </c>
      <c r="M11" s="49">
        <f t="array" ref="M11">SUM(IF(VALUE(MID($C11:$J11,1,1))&gt;VALUE(MID($C11:$J11,3,1)),1,0))</f>
        <v>1</v>
      </c>
      <c r="N11" s="50">
        <f t="shared" si="2"/>
        <v>2</v>
      </c>
      <c r="O11" s="51">
        <f t="array" ref="O11">SUM(IF(LEN(C11:J11)&gt;3,"0:0",IF(VALUE(MID($C11:$J11,1,1))=VALUE(MID($C11:$J11,3,1)),0,VALUE(MID($C11:$J11,1,1)))))</f>
        <v>3</v>
      </c>
      <c r="P11" s="52" t="s">
        <v>103</v>
      </c>
      <c r="Q11" s="53">
        <f t="array" ref="Q11">SUM(IF(LEN(C11:J11)&gt;3,"0:0",IF(VALUE(MID($C11:$J11,1,1))=VALUE(MID($C11:$J11,3,1)),0,VALUE(MID($C11:$J11,3,1)))))</f>
        <v>8</v>
      </c>
      <c r="R11" s="52"/>
      <c r="S11" s="54">
        <f t="array" ref="S11">SUM(IF(VALUE(MID($C11:$J11,1,1))&gt;VALUE(MID($C11:$J11,3,1)),2,0))</f>
        <v>2</v>
      </c>
      <c r="T11" s="44">
        <f t="shared" si="3"/>
        <v>1.95308</v>
      </c>
      <c r="U11" s="17"/>
      <c r="V11" s="17"/>
      <c r="W11" s="17"/>
      <c r="X11" s="17"/>
      <c r="Y11" s="17"/>
      <c r="Z11" s="17"/>
    </row>
    <row r="12" ht="24.75" customHeight="1">
      <c r="A12" s="17"/>
      <c r="B12" s="45" t="s">
        <v>83</v>
      </c>
      <c r="C12" s="46" t="s">
        <v>101</v>
      </c>
      <c r="D12" s="55" t="s">
        <v>102</v>
      </c>
      <c r="E12" s="55" t="str">
        <f t="array" ref="E12:E16">TRANSPOSE(MID(F11:J11,3,1)&amp;":"&amp;MID(F11:J11,1,1))</f>
        <v>2:3</v>
      </c>
      <c r="F12" s="47" t="s">
        <v>100</v>
      </c>
      <c r="G12" s="35" t="s">
        <v>100</v>
      </c>
      <c r="H12" s="35" t="s">
        <v>100</v>
      </c>
      <c r="I12" s="35" t="s">
        <v>100</v>
      </c>
      <c r="J12" s="48" t="s">
        <v>100</v>
      </c>
      <c r="K12" s="37"/>
      <c r="L12" s="49">
        <f t="shared" si="1"/>
        <v>3</v>
      </c>
      <c r="M12" s="49">
        <f t="array" ref="M12">SUM(IF(VALUE(MID($C12:$J12,1,1))&gt;VALUE(MID($C12:$J12,3,1)),1,0))</f>
        <v>0</v>
      </c>
      <c r="N12" s="50">
        <f t="shared" si="2"/>
        <v>3</v>
      </c>
      <c r="O12" s="51">
        <f t="array" ref="O12">SUM(IF(LEN(C12:J12)&gt;3,"0:0",IF(VALUE(MID($C12:$J12,1,1))=VALUE(MID($C12:$J12,3,1)),0,VALUE(MID($C12:$J12,1,1)))))</f>
        <v>3</v>
      </c>
      <c r="P12" s="52" t="s">
        <v>103</v>
      </c>
      <c r="Q12" s="53">
        <f t="array" ref="Q12">SUM(IF(LEN(C12:J12)&gt;3,"0:0",IF(VALUE(MID($C12:$J12,1,1))=VALUE(MID($C12:$J12,3,1)),0,VALUE(MID($C12:$J12,3,1)))))</f>
        <v>9</v>
      </c>
      <c r="R12" s="52"/>
      <c r="S12" s="54">
        <f t="array" ref="S12">SUM(IF(VALUE(MID($C12:$J12,1,1))&gt;VALUE(MID($C12:$J12,3,1)),2,0))</f>
        <v>0</v>
      </c>
      <c r="T12" s="44">
        <f t="shared" si="3"/>
        <v>-0.056918</v>
      </c>
      <c r="U12" s="17"/>
      <c r="V12" s="17"/>
      <c r="W12" s="17"/>
      <c r="X12" s="17"/>
      <c r="Y12" s="17"/>
      <c r="Z12" s="17"/>
    </row>
    <row r="13" ht="24.75" customHeight="1">
      <c r="A13" s="17"/>
      <c r="B13" s="45"/>
      <c r="C13" s="46" t="s">
        <v>100</v>
      </c>
      <c r="D13" s="55" t="s">
        <v>100</v>
      </c>
      <c r="E13" s="55" t="s">
        <v>100</v>
      </c>
      <c r="F13" s="55" t="str">
        <f t="array" ref="F13:F16">TRANSPOSE(MID(G12:J12,3,1)&amp;":"&amp;MID(G12:J12,1,1))</f>
        <v>0:0</v>
      </c>
      <c r="G13" s="47" t="s">
        <v>100</v>
      </c>
      <c r="H13" s="35" t="s">
        <v>100</v>
      </c>
      <c r="I13" s="35" t="s">
        <v>100</v>
      </c>
      <c r="J13" s="48" t="s">
        <v>100</v>
      </c>
      <c r="K13" s="37"/>
      <c r="L13" s="49">
        <f t="shared" si="1"/>
        <v>0</v>
      </c>
      <c r="M13" s="49">
        <f t="array" ref="M13">SUM(IF(VALUE(MID($C13:$J13,1,1))&gt;VALUE(MID($C13:$J13,3,1)),1,0))</f>
        <v>0</v>
      </c>
      <c r="N13" s="50">
        <f t="shared" si="2"/>
        <v>0</v>
      </c>
      <c r="O13" s="51">
        <f t="array" ref="O13">SUM(IF(LEN(C13:J13)&gt;3,"0:0",IF(VALUE(MID($C13:$J13,1,1))=VALUE(MID($C13:$J13,3,1)),0,VALUE(MID($C13:$J13,1,1)))))</f>
        <v>0</v>
      </c>
      <c r="P13" s="52" t="s">
        <v>103</v>
      </c>
      <c r="Q13" s="53">
        <f t="array" ref="Q13">SUM(IF(LEN(C13:J13)&gt;3,"0:0",IF(VALUE(MID($C13:$J13,1,1))=VALUE(MID($C13:$J13,3,1)),0,VALUE(MID($C13:$J13,3,1)))))</f>
        <v>0</v>
      </c>
      <c r="R13" s="52"/>
      <c r="S13" s="54">
        <f t="array" ref="S13">SUM(IF(VALUE(MID($C13:$J13,1,1))&gt;VALUE(MID($C13:$J13,3,1)),2,0))</f>
        <v>0</v>
      </c>
      <c r="T13" s="44" t="str">
        <f t="shared" si="3"/>
        <v/>
      </c>
      <c r="U13" s="17"/>
      <c r="V13" s="17"/>
      <c r="W13" s="17"/>
      <c r="X13" s="17"/>
      <c r="Y13" s="17"/>
      <c r="Z13" s="17"/>
    </row>
    <row r="14" ht="24.75" customHeight="1">
      <c r="A14" s="17"/>
      <c r="B14" s="45"/>
      <c r="C14" s="46" t="s">
        <v>100</v>
      </c>
      <c r="D14" s="55" t="s">
        <v>100</v>
      </c>
      <c r="E14" s="55" t="s">
        <v>100</v>
      </c>
      <c r="F14" s="55" t="s">
        <v>100</v>
      </c>
      <c r="G14" s="55" t="str">
        <f t="array" ref="G14:G16">TRANSPOSE(MID(H13:J13,3,1)&amp;":"&amp;MID(H13:J13,1,1))</f>
        <v>0:0</v>
      </c>
      <c r="H14" s="47" t="s">
        <v>100</v>
      </c>
      <c r="I14" s="35" t="s">
        <v>100</v>
      </c>
      <c r="J14" s="48" t="s">
        <v>100</v>
      </c>
      <c r="K14" s="37"/>
      <c r="L14" s="49">
        <f t="shared" si="1"/>
        <v>0</v>
      </c>
      <c r="M14" s="49">
        <f t="array" ref="M14">SUM(IF(VALUE(MID($C14:$J14,1,1))&gt;VALUE(MID($C14:$J14,3,1)),1,0))</f>
        <v>0</v>
      </c>
      <c r="N14" s="50">
        <f t="shared" si="2"/>
        <v>0</v>
      </c>
      <c r="O14" s="51">
        <f t="array" ref="O14">SUM(IF(LEN(C14:J14)&gt;3,"0:0",IF(VALUE(MID($C14:$J14,1,1))=VALUE(MID($C14:$J14,3,1)),0,VALUE(MID($C14:$J14,1,1)))))</f>
        <v>0</v>
      </c>
      <c r="P14" s="52" t="s">
        <v>103</v>
      </c>
      <c r="Q14" s="53">
        <f t="array" ref="Q14">SUM(IF(LEN(C14:J14)&gt;3,"0:0",IF(VALUE(MID($C14:$J14,1,1))=VALUE(MID($C14:$J14,3,1)),0,VALUE(MID($C14:$J14,3,1)))))</f>
        <v>0</v>
      </c>
      <c r="R14" s="52"/>
      <c r="S14" s="54">
        <f t="array" ref="S14">SUM(IF(VALUE(MID($C14:$J14,1,1))&gt;VALUE(MID($C14:$J14,3,1)),2,0))</f>
        <v>0</v>
      </c>
      <c r="T14" s="44" t="str">
        <f t="shared" si="3"/>
        <v/>
      </c>
      <c r="U14" s="17"/>
      <c r="V14" s="17"/>
      <c r="W14" s="17"/>
      <c r="X14" s="17"/>
      <c r="Y14" s="17"/>
      <c r="Z14" s="17"/>
    </row>
    <row r="15" ht="24.75" customHeight="1">
      <c r="A15" s="17"/>
      <c r="B15" s="45"/>
      <c r="C15" s="46" t="s">
        <v>100</v>
      </c>
      <c r="D15" s="55" t="s">
        <v>100</v>
      </c>
      <c r="E15" s="55" t="s">
        <v>100</v>
      </c>
      <c r="F15" s="55" t="s">
        <v>100</v>
      </c>
      <c r="G15" s="55" t="s">
        <v>100</v>
      </c>
      <c r="H15" s="55" t="str">
        <f t="array" ref="H15:H16">TRANSPOSE(MID(I14:J14,3,1)&amp;":"&amp;MID(I14:J14,1,1))</f>
        <v>0:0</v>
      </c>
      <c r="I15" s="56" t="s">
        <v>100</v>
      </c>
      <c r="J15" s="48" t="s">
        <v>100</v>
      </c>
      <c r="K15" s="37"/>
      <c r="L15" s="49">
        <f t="shared" si="1"/>
        <v>0</v>
      </c>
      <c r="M15" s="49">
        <f t="array" ref="M15">SUM(IF(VALUE(MID($C15:$J15,1,1))&gt;VALUE(MID($C15:$J15,3,1)),1,0))</f>
        <v>0</v>
      </c>
      <c r="N15" s="50">
        <f t="shared" si="2"/>
        <v>0</v>
      </c>
      <c r="O15" s="51">
        <f t="array" ref="O15">SUM(IF(LEN(C15:J15)&gt;3,"0:0",IF(VALUE(MID($C15:$J15,1,1))=VALUE(MID($C15:$J15,3,1)),0,VALUE(MID($C15:$J15,1,1)))))</f>
        <v>0</v>
      </c>
      <c r="P15" s="52" t="s">
        <v>103</v>
      </c>
      <c r="Q15" s="53">
        <f t="array" ref="Q15">SUM(IF(LEN(C15:J15)&gt;3,"0:0",IF(VALUE(MID($C15:$J15,1,1))=VALUE(MID($C15:$J15,3,1)),0,VALUE(MID($C15:$J15,3,1)))))</f>
        <v>0</v>
      </c>
      <c r="R15" s="52"/>
      <c r="S15" s="54">
        <f t="array" ref="S15">SUM(IF(VALUE(MID($C15:$J15,1,1))&gt;VALUE(MID($C15:$J15,3,1)),2,0))</f>
        <v>0</v>
      </c>
      <c r="T15" s="44" t="str">
        <f t="shared" si="3"/>
        <v/>
      </c>
      <c r="U15" s="17"/>
      <c r="V15" s="17"/>
      <c r="W15" s="17"/>
      <c r="X15" s="17"/>
      <c r="Y15" s="17"/>
      <c r="Z15" s="17"/>
    </row>
    <row r="16" ht="24.75" customHeight="1">
      <c r="A16" s="17"/>
      <c r="B16" s="57"/>
      <c r="C16" s="58" t="s">
        <v>100</v>
      </c>
      <c r="D16" s="59" t="s">
        <v>100</v>
      </c>
      <c r="E16" s="59" t="s">
        <v>100</v>
      </c>
      <c r="F16" s="59" t="s">
        <v>100</v>
      </c>
      <c r="G16" s="59" t="s">
        <v>100</v>
      </c>
      <c r="H16" s="59" t="s">
        <v>100</v>
      </c>
      <c r="I16" s="60" t="str">
        <f t="array" ref="I16">TRANSPOSE(MID(J15,3,1)&amp;":"&amp;MID(J15,1,1))</f>
        <v>0:0</v>
      </c>
      <c r="J16" s="61" t="s">
        <v>100</v>
      </c>
      <c r="K16" s="37"/>
      <c r="L16" s="62">
        <f t="shared" si="1"/>
        <v>0</v>
      </c>
      <c r="M16" s="62">
        <f t="array" ref="M16">SUM(IF(VALUE(MID($C16:$J16,1,1))&gt;VALUE(MID($C16:$J16,3,1)),1,0))</f>
        <v>0</v>
      </c>
      <c r="N16" s="63">
        <f t="shared" si="2"/>
        <v>0</v>
      </c>
      <c r="O16" s="64">
        <f t="array" ref="O16">SUM(IF(LEN(C16:J16)&gt;3,"0:0",IF(VALUE(MID($C16:$J16,1,1))=VALUE(MID($C16:$J16,3,1)),0,VALUE(MID($C16:$J16,1,1)))))</f>
        <v>0</v>
      </c>
      <c r="P16" s="65" t="s">
        <v>103</v>
      </c>
      <c r="Q16" s="66">
        <f t="array" ref="Q16">SUM(IF(LEN(C16:J16)&gt;3,"0:0",IF(VALUE(MID($C16:$J16,1,1))=VALUE(MID($C16:$J16,3,1)),0,VALUE(MID($C16:$J16,3,1)))))</f>
        <v>0</v>
      </c>
      <c r="R16" s="65"/>
      <c r="S16" s="67">
        <f t="array" ref="S16">SUM(IF(VALUE(MID($C16:$J16,1,1))&gt;VALUE(MID($C16:$J16,3,1)),2,0))</f>
        <v>0</v>
      </c>
      <c r="T16" s="44" t="str">
        <f t="shared" si="3"/>
        <v/>
      </c>
      <c r="U16" s="17"/>
      <c r="V16" s="17"/>
      <c r="W16" s="17"/>
      <c r="X16" s="17"/>
      <c r="Y16" s="17"/>
      <c r="Z16" s="17"/>
    </row>
    <row r="17" ht="12.0" customHeight="1"/>
    <row r="18" ht="12.0" customHeight="1"/>
    <row r="19" ht="12.0" customHeight="1"/>
    <row r="20" ht="12.0" customHeight="1"/>
    <row r="21" ht="12.0" customHeight="1">
      <c r="B21" s="68" t="s">
        <v>108</v>
      </c>
      <c r="C21" s="69" t="s">
        <v>3</v>
      </c>
      <c r="D21" s="69" t="s">
        <v>109</v>
      </c>
      <c r="E21" s="70" t="s">
        <v>110</v>
      </c>
    </row>
    <row r="22" ht="19.5" customHeight="1">
      <c r="B22" s="71">
        <v>1.0</v>
      </c>
      <c r="C22" s="72" t="str">
        <f>IFERROR(__xludf.DUMMYFUNCTION("ARRAY_CONSTRAIN(
  INDEX(
    SORT(
      FILTER({B9:B16, T9:T16}, (B9:B16&lt;&gt;"""")*(T9:T16&lt;&gt;0)),
      2, FALSE
    ),
    ,1
  ),
  8, 1
)
"),"Nevrkla Petr")</f>
        <v>Nevrkla Petr</v>
      </c>
      <c r="D22" s="72">
        <f t="shared" ref="D22:D29" si="4">VLOOKUP($C22,$B$9:$S$16,18,FALSE)</f>
        <v>6</v>
      </c>
      <c r="E22" s="73" t="str">
        <f t="shared" ref="E22:E29" si="5">VLOOKUP($C22,$B$9:$S$16,14,FALSE)&amp;":"&amp;VLOOKUP($C22,$B$9:$S$16,16,FALSE)</f>
        <v>9:1</v>
      </c>
    </row>
    <row r="23" ht="19.5" customHeight="1">
      <c r="B23" s="74">
        <v>2.0</v>
      </c>
      <c r="C23" s="75" t="str">
        <f>IFERROR(__xludf.DUMMYFUNCTION("""COMPUTED_VALUE"""),"Kunst")</f>
        <v>Kunst</v>
      </c>
      <c r="D23" s="75">
        <f t="shared" si="4"/>
        <v>4</v>
      </c>
      <c r="E23" s="76" t="str">
        <f t="shared" si="5"/>
        <v>7:4</v>
      </c>
    </row>
    <row r="24" ht="19.5" customHeight="1">
      <c r="B24" s="74">
        <v>3.0</v>
      </c>
      <c r="C24" s="75" t="str">
        <f>IFERROR(__xludf.DUMMYFUNCTION("""COMPUTED_VALUE"""),"Přikryl")</f>
        <v>Přikryl</v>
      </c>
      <c r="D24" s="75">
        <f t="shared" si="4"/>
        <v>2</v>
      </c>
      <c r="E24" s="76" t="str">
        <f t="shared" si="5"/>
        <v>3:8</v>
      </c>
    </row>
    <row r="25" ht="19.5" customHeight="1">
      <c r="B25" s="74">
        <v>4.0</v>
      </c>
      <c r="C25" s="75" t="str">
        <f>IFERROR(__xludf.DUMMYFUNCTION("""COMPUTED_VALUE"""),"Rygl")</f>
        <v>Rygl</v>
      </c>
      <c r="D25" s="75">
        <f t="shared" si="4"/>
        <v>0</v>
      </c>
      <c r="E25" s="76" t="str">
        <f t="shared" si="5"/>
        <v>3:9</v>
      </c>
    </row>
    <row r="26" ht="19.5" customHeight="1">
      <c r="B26" s="74">
        <v>5.0</v>
      </c>
      <c r="C26" s="75"/>
      <c r="D26" s="75" t="str">
        <f t="shared" si="4"/>
        <v>#N/A</v>
      </c>
      <c r="E26" s="76" t="str">
        <f t="shared" si="5"/>
        <v>#N/A</v>
      </c>
    </row>
    <row r="27" ht="19.5" customHeight="1">
      <c r="B27" s="74">
        <v>6.0</v>
      </c>
      <c r="C27" s="75"/>
      <c r="D27" s="75" t="str">
        <f t="shared" si="4"/>
        <v>#N/A</v>
      </c>
      <c r="E27" s="76" t="str">
        <f t="shared" si="5"/>
        <v>#N/A</v>
      </c>
    </row>
    <row r="28" ht="19.5" customHeight="1">
      <c r="B28" s="74">
        <v>7.0</v>
      </c>
      <c r="C28" s="75"/>
      <c r="D28" s="75" t="str">
        <f t="shared" si="4"/>
        <v>#N/A</v>
      </c>
      <c r="E28" s="76" t="str">
        <f t="shared" si="5"/>
        <v>#N/A</v>
      </c>
    </row>
    <row r="29" ht="19.5" customHeight="1">
      <c r="B29" s="77">
        <v>8.0</v>
      </c>
      <c r="C29" s="78"/>
      <c r="D29" s="78" t="str">
        <f t="shared" si="4"/>
        <v>#N/A</v>
      </c>
      <c r="E29" s="79" t="str">
        <f t="shared" si="5"/>
        <v>#N/A</v>
      </c>
    </row>
    <row r="30" ht="12.0" customHeight="1"/>
    <row r="31" ht="12.0" customHeight="1"/>
    <row r="32" ht="12.0" customHeight="1"/>
    <row r="33" ht="12.0" customHeight="1"/>
    <row r="34" ht="12.0" customHeight="1"/>
    <row r="35" ht="12.0" customHeight="1"/>
    <row r="36" ht="12.0" customHeight="1"/>
    <row r="37" ht="12.0" customHeight="1"/>
    <row r="38" ht="12.0" customHeight="1"/>
    <row r="39" ht="12.0" customHeight="1"/>
    <row r="40" ht="12.0" customHeight="1"/>
    <row r="41" ht="12.0" customHeight="1"/>
    <row r="42" ht="12.0" customHeight="1"/>
    <row r="43" ht="12.0" customHeight="1"/>
    <row r="44" ht="12.0" customHeight="1"/>
    <row r="45" ht="12.0" customHeight="1"/>
    <row r="46" ht="12.0" customHeight="1"/>
    <row r="47" ht="12.0" customHeight="1"/>
    <row r="48" ht="12.0" customHeight="1"/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mergeCells count="1">
    <mergeCell ref="O8:Q8"/>
  </mergeCells>
  <conditionalFormatting sqref="C9 D10 E11 F12 G13 H14 I15 J16">
    <cfRule type="cellIs" dxfId="0" priority="1" stopIfTrue="1" operator="equal">
      <formula>"""0:0"""</formula>
    </cfRule>
  </conditionalFormatting>
  <conditionalFormatting sqref="D9 E9:E10 F9:F11 G9:G12 H9:H13 I9:I14 J9:J15 C10:C16 D11:D16 E12:E16 F13:F16 G14:G16 H15:H16 I16">
    <cfRule type="cellIs" dxfId="1" priority="2" stopIfTrue="1" operator="equal">
      <formula>"0:0"</formula>
    </cfRule>
  </conditionalFormatting>
  <dataValidations>
    <dataValidation type="list" allowBlank="1" showErrorMessage="1" sqref="C9:J9 D10:J10 E11:J11 F12:J12 G13:J13 H14:J14 I15:J15 J16">
      <formula1>skore</formula1>
    </dataValidation>
  </dataValidations>
  <printOptions/>
  <pageMargins bottom="0.984251969" footer="0.0" header="0.0" left="0.787401575" right="0.787401575" top="0.984251969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6923C"/>
    <pageSetUpPr fitToPage="1"/>
  </sheetPr>
  <sheetViews>
    <sheetView workbookViewId="0"/>
  </sheetViews>
  <sheetFormatPr customHeight="1" defaultColWidth="14.43" defaultRowHeight="15.0"/>
  <cols>
    <col customWidth="1" min="1" max="1" width="3.71"/>
    <col customWidth="1" min="2" max="2" width="8.71"/>
    <col customWidth="1" min="3" max="10" width="10.71"/>
    <col customWidth="1" min="11" max="11" width="2.0"/>
    <col customWidth="1" min="12" max="12" width="9.43"/>
    <col customWidth="1" min="13" max="13" width="7.43"/>
    <col customWidth="1" min="14" max="14" width="8.71"/>
    <col customWidth="1" min="15" max="15" width="7.57"/>
    <col customWidth="1" min="16" max="16" width="1.57"/>
    <col customWidth="1" min="17" max="17" width="7.0"/>
    <col customWidth="1" min="18" max="18" width="1.0"/>
    <col customWidth="1" min="19" max="19" width="7.57"/>
    <col customWidth="1" min="20" max="20" width="11.57"/>
    <col customWidth="1" min="21" max="26" width="8.71"/>
  </cols>
  <sheetData>
    <row r="1" ht="12.0" hidden="1" customHeight="1">
      <c r="B1" s="16">
        <v>1.0</v>
      </c>
      <c r="C1" s="16">
        <v>2.0</v>
      </c>
      <c r="D1" s="16">
        <v>3.0</v>
      </c>
      <c r="E1" s="16">
        <v>4.0</v>
      </c>
      <c r="F1" s="16">
        <v>5.0</v>
      </c>
      <c r="G1" s="16">
        <v>6.0</v>
      </c>
      <c r="H1" s="16">
        <v>7.0</v>
      </c>
      <c r="I1" s="16">
        <v>8.0</v>
      </c>
    </row>
    <row r="2" ht="12.0" customHeight="1"/>
    <row r="3" ht="12.0" customHeight="1"/>
    <row r="4" ht="12.0" customHeight="1"/>
    <row r="5" ht="12.0" customHeight="1"/>
    <row r="6" ht="12.0" customHeight="1"/>
    <row r="7" ht="12.0" customHeight="1"/>
    <row r="8" ht="24.75" customHeight="1">
      <c r="A8" s="17"/>
      <c r="B8" s="18"/>
      <c r="C8" s="13" t="s">
        <v>43</v>
      </c>
      <c r="D8" s="13" t="s">
        <v>89</v>
      </c>
      <c r="E8" s="13" t="s">
        <v>52</v>
      </c>
      <c r="F8" s="13" t="s">
        <v>37</v>
      </c>
      <c r="G8" s="21"/>
      <c r="H8" s="22"/>
      <c r="I8" s="22"/>
      <c r="J8" s="23"/>
      <c r="K8" s="17"/>
      <c r="L8" s="24" t="s">
        <v>95</v>
      </c>
      <c r="M8" s="25" t="s">
        <v>96</v>
      </c>
      <c r="N8" s="26" t="s">
        <v>97</v>
      </c>
      <c r="O8" s="27" t="s">
        <v>98</v>
      </c>
      <c r="P8" s="28"/>
      <c r="Q8" s="29"/>
      <c r="R8" s="30"/>
      <c r="S8" s="31" t="s">
        <v>99</v>
      </c>
      <c r="T8" s="17"/>
      <c r="U8" s="17"/>
      <c r="V8" s="17"/>
      <c r="W8" s="17"/>
      <c r="X8" s="17"/>
      <c r="Y8" s="17"/>
      <c r="Z8" s="17"/>
    </row>
    <row r="9" ht="24.75" customHeight="1">
      <c r="A9" s="17"/>
      <c r="B9" s="32" t="str">
        <f t="array" ref="B9:B16">TRANSPOSE(C8:J8)</f>
        <v>Jordán</v>
      </c>
      <c r="C9" s="33" t="s">
        <v>100</v>
      </c>
      <c r="D9" s="34" t="s">
        <v>106</v>
      </c>
      <c r="E9" s="34" t="s">
        <v>104</v>
      </c>
      <c r="F9" s="34" t="s">
        <v>104</v>
      </c>
      <c r="G9" s="35" t="s">
        <v>100</v>
      </c>
      <c r="H9" s="35" t="s">
        <v>100</v>
      </c>
      <c r="I9" s="35" t="s">
        <v>100</v>
      </c>
      <c r="J9" s="36" t="s">
        <v>100</v>
      </c>
      <c r="K9" s="37"/>
      <c r="L9" s="38">
        <f t="shared" ref="L9:L16" si="1">8-COUNTIF(C9:J9,"0:0")</f>
        <v>3</v>
      </c>
      <c r="M9" s="38">
        <f t="array" ref="M9">SUM(IF(VALUE(MID($C9:$J9,1,1))&gt;VALUE(MID($C9:$J9,3,1)),1,0))</f>
        <v>3</v>
      </c>
      <c r="N9" s="39">
        <f t="shared" ref="N9:N16" si="2">L9-M9</f>
        <v>0</v>
      </c>
      <c r="O9" s="40">
        <f t="array" ref="O9">SUM(IF(LEN(C9:J9)&gt;3,"0:0",IF(VALUE(MID($C9:$J9,1,1))=VALUE(MID($C9:$J9,3,1)),0,VALUE(MID($C9:$J9,1,1)))))</f>
        <v>9</v>
      </c>
      <c r="P9" s="41" t="s">
        <v>103</v>
      </c>
      <c r="Q9" s="42">
        <f t="array" ref="Q9">SUM(IF(LEN(C9:J9)&gt;3,"0:0",IF(VALUE(MID($C9:$J9,1,1))=VALUE(MID($C9:$J9,3,1)),0,VALUE(MID($C9:$J9,3,1)))))</f>
        <v>1</v>
      </c>
      <c r="R9" s="41"/>
      <c r="S9" s="43">
        <f t="array" ref="S9">SUM(IF(VALUE(MID($C9:$J9,1,1))&gt;VALUE(MID($C9:$J9,3,1)),2,0))</f>
        <v>6</v>
      </c>
      <c r="T9" s="44">
        <f t="shared" ref="T9:T16" si="3">IF(B9="","",S9+(O9-Q9)/100+O9/1000+CODE(B9)/1000000+U9/10)</f>
        <v>6.089074</v>
      </c>
      <c r="U9" s="17"/>
      <c r="V9" s="17"/>
      <c r="W9" s="17"/>
      <c r="X9" s="17"/>
      <c r="Y9" s="17"/>
      <c r="Z9" s="17"/>
    </row>
    <row r="10" ht="24.75" customHeight="1">
      <c r="A10" s="17"/>
      <c r="B10" s="45" t="s">
        <v>89</v>
      </c>
      <c r="C10" s="46" t="str">
        <f t="array" ref="C10:C16">TRANSPOSE(MID(D9:J9,3,1)&amp;":"&amp;MID(D9:J9,1,1))</f>
        <v>1:3</v>
      </c>
      <c r="D10" s="47" t="s">
        <v>100</v>
      </c>
      <c r="E10" s="34" t="s">
        <v>104</v>
      </c>
      <c r="F10" s="34" t="s">
        <v>104</v>
      </c>
      <c r="G10" s="35" t="s">
        <v>100</v>
      </c>
      <c r="H10" s="35" t="s">
        <v>100</v>
      </c>
      <c r="I10" s="35" t="s">
        <v>100</v>
      </c>
      <c r="J10" s="48" t="s">
        <v>100</v>
      </c>
      <c r="K10" s="37"/>
      <c r="L10" s="49">
        <f t="shared" si="1"/>
        <v>3</v>
      </c>
      <c r="M10" s="49">
        <f t="array" ref="M10">SUM(IF(VALUE(MID($C10:$J10,1,1))&gt;VALUE(MID($C10:$J10,3,1)),1,0))</f>
        <v>2</v>
      </c>
      <c r="N10" s="50">
        <f t="shared" si="2"/>
        <v>1</v>
      </c>
      <c r="O10" s="51">
        <f t="array" ref="O10">SUM(IF(LEN(C10:J10)&gt;3,"0:0",IF(VALUE(MID($C10:$J10,1,1))=VALUE(MID($C10:$J10,3,1)),0,VALUE(MID($C10:$J10,1,1)))))</f>
        <v>7</v>
      </c>
      <c r="P10" s="52" t="s">
        <v>103</v>
      </c>
      <c r="Q10" s="53">
        <f t="array" ref="Q10">SUM(IF(LEN(C10:J10)&gt;3,"0:0",IF(VALUE(MID($C10:$J10,1,1))=VALUE(MID($C10:$J10,3,1)),0,VALUE(MID($C10:$J10,3,1)))))</f>
        <v>3</v>
      </c>
      <c r="R10" s="52"/>
      <c r="S10" s="54">
        <f t="array" ref="S10">SUM(IF(VALUE(MID($C10:$J10,1,1))&gt;VALUE(MID($C10:$J10,3,1)),2,0))</f>
        <v>4</v>
      </c>
      <c r="T10" s="44">
        <f t="shared" si="3"/>
        <v>4.047086</v>
      </c>
      <c r="U10" s="17"/>
      <c r="V10" s="17"/>
      <c r="W10" s="17"/>
      <c r="X10" s="17"/>
      <c r="Y10" s="17"/>
      <c r="Z10" s="17"/>
    </row>
    <row r="11" ht="24.75" customHeight="1">
      <c r="A11" s="17"/>
      <c r="B11" s="45" t="s">
        <v>52</v>
      </c>
      <c r="C11" s="46" t="s">
        <v>101</v>
      </c>
      <c r="D11" s="55" t="str">
        <f t="array" ref="D11:D16">TRANSPOSE(MID(E10:J10,3,1)&amp;":"&amp;MID(E10:J10,1,1))</f>
        <v>0:3</v>
      </c>
      <c r="E11" s="47" t="s">
        <v>100</v>
      </c>
      <c r="F11" s="34" t="s">
        <v>105</v>
      </c>
      <c r="G11" s="35" t="s">
        <v>100</v>
      </c>
      <c r="H11" s="35" t="s">
        <v>100</v>
      </c>
      <c r="I11" s="35" t="s">
        <v>100</v>
      </c>
      <c r="J11" s="48" t="s">
        <v>100</v>
      </c>
      <c r="K11" s="37"/>
      <c r="L11" s="49">
        <f t="shared" si="1"/>
        <v>3</v>
      </c>
      <c r="M11" s="49">
        <f t="array" ref="M11">SUM(IF(VALUE(MID($C11:$J11,1,1))&gt;VALUE(MID($C11:$J11,3,1)),1,0))</f>
        <v>0</v>
      </c>
      <c r="N11" s="50">
        <f t="shared" si="2"/>
        <v>3</v>
      </c>
      <c r="O11" s="51">
        <f t="array" ref="O11">SUM(IF(LEN(C11:J11)&gt;3,"0:0",IF(VALUE(MID($C11:$J11,1,1))=VALUE(MID($C11:$J11,3,1)),0,VALUE(MID($C11:$J11,1,1)))))</f>
        <v>2</v>
      </c>
      <c r="P11" s="52" t="s">
        <v>103</v>
      </c>
      <c r="Q11" s="53">
        <f t="array" ref="Q11">SUM(IF(LEN(C11:J11)&gt;3,"0:0",IF(VALUE(MID($C11:$J11,1,1))=VALUE(MID($C11:$J11,3,1)),0,VALUE(MID($C11:$J11,3,1)))))</f>
        <v>9</v>
      </c>
      <c r="R11" s="52"/>
      <c r="S11" s="54">
        <f t="array" ref="S11">SUM(IF(VALUE(MID($C11:$J11,1,1))&gt;VALUE(MID($C11:$J11,3,1)),2,0))</f>
        <v>0</v>
      </c>
      <c r="T11" s="44">
        <f t="shared" si="3"/>
        <v>-0.067925</v>
      </c>
      <c r="U11" s="17"/>
      <c r="V11" s="17"/>
      <c r="W11" s="17"/>
      <c r="X11" s="17"/>
      <c r="Y11" s="17"/>
      <c r="Z11" s="17"/>
    </row>
    <row r="12" ht="24.75" customHeight="1">
      <c r="A12" s="17"/>
      <c r="B12" s="45" t="s">
        <v>37</v>
      </c>
      <c r="C12" s="46" t="s">
        <v>101</v>
      </c>
      <c r="D12" s="55" t="s">
        <v>101</v>
      </c>
      <c r="E12" s="55" t="str">
        <f t="array" ref="E12:E16">TRANSPOSE(MID(F11:J11,3,1)&amp;":"&amp;MID(F11:J11,1,1))</f>
        <v>3:2</v>
      </c>
      <c r="F12" s="47" t="s">
        <v>100</v>
      </c>
      <c r="G12" s="35" t="s">
        <v>100</v>
      </c>
      <c r="H12" s="35" t="s">
        <v>100</v>
      </c>
      <c r="I12" s="35" t="s">
        <v>100</v>
      </c>
      <c r="J12" s="48" t="s">
        <v>100</v>
      </c>
      <c r="K12" s="37"/>
      <c r="L12" s="49">
        <f t="shared" si="1"/>
        <v>3</v>
      </c>
      <c r="M12" s="49">
        <f t="array" ref="M12">SUM(IF(VALUE(MID($C12:$J12,1,1))&gt;VALUE(MID($C12:$J12,3,1)),1,0))</f>
        <v>1</v>
      </c>
      <c r="N12" s="50">
        <f t="shared" si="2"/>
        <v>2</v>
      </c>
      <c r="O12" s="51">
        <f t="array" ref="O12">SUM(IF(LEN(C12:J12)&gt;3,"0:0",IF(VALUE(MID($C12:$J12,1,1))=VALUE(MID($C12:$J12,3,1)),0,VALUE(MID($C12:$J12,1,1)))))</f>
        <v>3</v>
      </c>
      <c r="P12" s="52" t="s">
        <v>103</v>
      </c>
      <c r="Q12" s="53">
        <f t="array" ref="Q12">SUM(IF(LEN(C12:J12)&gt;3,"0:0",IF(VALUE(MID($C12:$J12,1,1))=VALUE(MID($C12:$J12,3,1)),0,VALUE(MID($C12:$J12,3,1)))))</f>
        <v>8</v>
      </c>
      <c r="R12" s="52"/>
      <c r="S12" s="54">
        <f t="array" ref="S12">SUM(IF(VALUE(MID($C12:$J12,1,1))&gt;VALUE(MID($C12:$J12,3,1)),2,0))</f>
        <v>2</v>
      </c>
      <c r="T12" s="44">
        <f t="shared" si="3"/>
        <v>1.953074</v>
      </c>
      <c r="U12" s="17"/>
      <c r="V12" s="17"/>
      <c r="W12" s="17"/>
      <c r="X12" s="17"/>
      <c r="Y12" s="17"/>
      <c r="Z12" s="17"/>
    </row>
    <row r="13" ht="24.75" customHeight="1">
      <c r="A13" s="17"/>
      <c r="B13" s="45"/>
      <c r="C13" s="46" t="s">
        <v>100</v>
      </c>
      <c r="D13" s="55" t="s">
        <v>100</v>
      </c>
      <c r="E13" s="55" t="s">
        <v>100</v>
      </c>
      <c r="F13" s="55" t="str">
        <f t="array" ref="F13:F16">TRANSPOSE(MID(G12:J12,3,1)&amp;":"&amp;MID(G12:J12,1,1))</f>
        <v>0:0</v>
      </c>
      <c r="G13" s="47" t="s">
        <v>100</v>
      </c>
      <c r="H13" s="35" t="s">
        <v>100</v>
      </c>
      <c r="I13" s="35" t="s">
        <v>100</v>
      </c>
      <c r="J13" s="48" t="s">
        <v>100</v>
      </c>
      <c r="K13" s="37"/>
      <c r="L13" s="49">
        <f t="shared" si="1"/>
        <v>0</v>
      </c>
      <c r="M13" s="49">
        <f t="array" ref="M13">SUM(IF(VALUE(MID($C13:$J13,1,1))&gt;VALUE(MID($C13:$J13,3,1)),1,0))</f>
        <v>0</v>
      </c>
      <c r="N13" s="50">
        <f t="shared" si="2"/>
        <v>0</v>
      </c>
      <c r="O13" s="51">
        <f t="array" ref="O13">SUM(IF(LEN(C13:J13)&gt;3,"0:0",IF(VALUE(MID($C13:$J13,1,1))=VALUE(MID($C13:$J13,3,1)),0,VALUE(MID($C13:$J13,1,1)))))</f>
        <v>0</v>
      </c>
      <c r="P13" s="52" t="s">
        <v>103</v>
      </c>
      <c r="Q13" s="53">
        <f t="array" ref="Q13">SUM(IF(LEN(C13:J13)&gt;3,"0:0",IF(VALUE(MID($C13:$J13,1,1))=VALUE(MID($C13:$J13,3,1)),0,VALUE(MID($C13:$J13,3,1)))))</f>
        <v>0</v>
      </c>
      <c r="R13" s="52"/>
      <c r="S13" s="54">
        <f t="array" ref="S13">SUM(IF(VALUE(MID($C13:$J13,1,1))&gt;VALUE(MID($C13:$J13,3,1)),2,0))</f>
        <v>0</v>
      </c>
      <c r="T13" s="44" t="str">
        <f t="shared" si="3"/>
        <v/>
      </c>
      <c r="U13" s="17"/>
      <c r="V13" s="17"/>
      <c r="W13" s="17"/>
      <c r="X13" s="17"/>
      <c r="Y13" s="17"/>
      <c r="Z13" s="17"/>
    </row>
    <row r="14" ht="24.75" customHeight="1">
      <c r="A14" s="17"/>
      <c r="B14" s="45"/>
      <c r="C14" s="46" t="s">
        <v>100</v>
      </c>
      <c r="D14" s="55" t="s">
        <v>100</v>
      </c>
      <c r="E14" s="55" t="s">
        <v>100</v>
      </c>
      <c r="F14" s="55" t="s">
        <v>100</v>
      </c>
      <c r="G14" s="55" t="str">
        <f t="array" ref="G14:G16">TRANSPOSE(MID(H13:J13,3,1)&amp;":"&amp;MID(H13:J13,1,1))</f>
        <v>0:0</v>
      </c>
      <c r="H14" s="47" t="s">
        <v>100</v>
      </c>
      <c r="I14" s="35" t="s">
        <v>100</v>
      </c>
      <c r="J14" s="48" t="s">
        <v>100</v>
      </c>
      <c r="K14" s="37"/>
      <c r="L14" s="49">
        <f t="shared" si="1"/>
        <v>0</v>
      </c>
      <c r="M14" s="49">
        <f t="array" ref="M14">SUM(IF(VALUE(MID($C14:$J14,1,1))&gt;VALUE(MID($C14:$J14,3,1)),1,0))</f>
        <v>0</v>
      </c>
      <c r="N14" s="50">
        <f t="shared" si="2"/>
        <v>0</v>
      </c>
      <c r="O14" s="51">
        <f t="array" ref="O14">SUM(IF(LEN(C14:J14)&gt;3,"0:0",IF(VALUE(MID($C14:$J14,1,1))=VALUE(MID($C14:$J14,3,1)),0,VALUE(MID($C14:$J14,1,1)))))</f>
        <v>0</v>
      </c>
      <c r="P14" s="52" t="s">
        <v>103</v>
      </c>
      <c r="Q14" s="53">
        <f t="array" ref="Q14">SUM(IF(LEN(C14:J14)&gt;3,"0:0",IF(VALUE(MID($C14:$J14,1,1))=VALUE(MID($C14:$J14,3,1)),0,VALUE(MID($C14:$J14,3,1)))))</f>
        <v>0</v>
      </c>
      <c r="R14" s="52"/>
      <c r="S14" s="54">
        <f t="array" ref="S14">SUM(IF(VALUE(MID($C14:$J14,1,1))&gt;VALUE(MID($C14:$J14,3,1)),2,0))</f>
        <v>0</v>
      </c>
      <c r="T14" s="44" t="str">
        <f t="shared" si="3"/>
        <v/>
      </c>
      <c r="U14" s="17"/>
      <c r="V14" s="17"/>
      <c r="W14" s="17"/>
      <c r="X14" s="17"/>
      <c r="Y14" s="17"/>
      <c r="Z14" s="17"/>
    </row>
    <row r="15" ht="24.75" customHeight="1">
      <c r="A15" s="17"/>
      <c r="B15" s="45"/>
      <c r="C15" s="46" t="s">
        <v>100</v>
      </c>
      <c r="D15" s="55" t="s">
        <v>100</v>
      </c>
      <c r="E15" s="55" t="s">
        <v>100</v>
      </c>
      <c r="F15" s="55" t="s">
        <v>100</v>
      </c>
      <c r="G15" s="55" t="s">
        <v>100</v>
      </c>
      <c r="H15" s="55" t="str">
        <f t="array" ref="H15:H16">TRANSPOSE(MID(I14:J14,3,1)&amp;":"&amp;MID(I14:J14,1,1))</f>
        <v>0:0</v>
      </c>
      <c r="I15" s="56" t="s">
        <v>100</v>
      </c>
      <c r="J15" s="48" t="s">
        <v>100</v>
      </c>
      <c r="K15" s="37"/>
      <c r="L15" s="49">
        <f t="shared" si="1"/>
        <v>0</v>
      </c>
      <c r="M15" s="49">
        <f t="array" ref="M15">SUM(IF(VALUE(MID($C15:$J15,1,1))&gt;VALUE(MID($C15:$J15,3,1)),1,0))</f>
        <v>0</v>
      </c>
      <c r="N15" s="50">
        <f t="shared" si="2"/>
        <v>0</v>
      </c>
      <c r="O15" s="51">
        <f t="array" ref="O15">SUM(IF(LEN(C15:J15)&gt;3,"0:0",IF(VALUE(MID($C15:$J15,1,1))=VALUE(MID($C15:$J15,3,1)),0,VALUE(MID($C15:$J15,1,1)))))</f>
        <v>0</v>
      </c>
      <c r="P15" s="52" t="s">
        <v>103</v>
      </c>
      <c r="Q15" s="53">
        <f t="array" ref="Q15">SUM(IF(LEN(C15:J15)&gt;3,"0:0",IF(VALUE(MID($C15:$J15,1,1))=VALUE(MID($C15:$J15,3,1)),0,VALUE(MID($C15:$J15,3,1)))))</f>
        <v>0</v>
      </c>
      <c r="R15" s="52"/>
      <c r="S15" s="54">
        <f t="array" ref="S15">SUM(IF(VALUE(MID($C15:$J15,1,1))&gt;VALUE(MID($C15:$J15,3,1)),2,0))</f>
        <v>0</v>
      </c>
      <c r="T15" s="44" t="str">
        <f t="shared" si="3"/>
        <v/>
      </c>
      <c r="U15" s="17"/>
      <c r="V15" s="17"/>
      <c r="W15" s="17"/>
      <c r="X15" s="17"/>
      <c r="Y15" s="17"/>
      <c r="Z15" s="17"/>
    </row>
    <row r="16" ht="24.75" customHeight="1">
      <c r="A16" s="17"/>
      <c r="B16" s="57"/>
      <c r="C16" s="58" t="s">
        <v>100</v>
      </c>
      <c r="D16" s="59" t="s">
        <v>100</v>
      </c>
      <c r="E16" s="59" t="s">
        <v>100</v>
      </c>
      <c r="F16" s="59" t="s">
        <v>100</v>
      </c>
      <c r="G16" s="59" t="s">
        <v>100</v>
      </c>
      <c r="H16" s="59" t="s">
        <v>100</v>
      </c>
      <c r="I16" s="60" t="str">
        <f t="array" ref="I16">TRANSPOSE(MID(J15,3,1)&amp;":"&amp;MID(J15,1,1))</f>
        <v>0:0</v>
      </c>
      <c r="J16" s="61" t="s">
        <v>100</v>
      </c>
      <c r="K16" s="37"/>
      <c r="L16" s="62">
        <f t="shared" si="1"/>
        <v>0</v>
      </c>
      <c r="M16" s="62">
        <f t="array" ref="M16">SUM(IF(VALUE(MID($C16:$J16,1,1))&gt;VALUE(MID($C16:$J16,3,1)),1,0))</f>
        <v>0</v>
      </c>
      <c r="N16" s="63">
        <f t="shared" si="2"/>
        <v>0</v>
      </c>
      <c r="O16" s="64">
        <f t="array" ref="O16">SUM(IF(LEN(C16:J16)&gt;3,"0:0",IF(VALUE(MID($C16:$J16,1,1))=VALUE(MID($C16:$J16,3,1)),0,VALUE(MID($C16:$J16,1,1)))))</f>
        <v>0</v>
      </c>
      <c r="P16" s="65" t="s">
        <v>103</v>
      </c>
      <c r="Q16" s="66">
        <f t="array" ref="Q16">SUM(IF(LEN(C16:J16)&gt;3,"0:0",IF(VALUE(MID($C16:$J16,1,1))=VALUE(MID($C16:$J16,3,1)),0,VALUE(MID($C16:$J16,3,1)))))</f>
        <v>0</v>
      </c>
      <c r="R16" s="65"/>
      <c r="S16" s="67">
        <f t="array" ref="S16">SUM(IF(VALUE(MID($C16:$J16,1,1))&gt;VALUE(MID($C16:$J16,3,1)),2,0))</f>
        <v>0</v>
      </c>
      <c r="T16" s="44" t="str">
        <f t="shared" si="3"/>
        <v/>
      </c>
      <c r="U16" s="17"/>
      <c r="V16" s="17"/>
      <c r="W16" s="17"/>
      <c r="X16" s="17"/>
      <c r="Y16" s="17"/>
      <c r="Z16" s="17"/>
    </row>
    <row r="17" ht="12.0" customHeight="1"/>
    <row r="18" ht="12.0" customHeight="1"/>
    <row r="19" ht="12.0" customHeight="1"/>
    <row r="20" ht="12.0" customHeight="1"/>
    <row r="21" ht="12.0" customHeight="1">
      <c r="B21" s="68" t="s">
        <v>108</v>
      </c>
      <c r="C21" s="69" t="s">
        <v>3</v>
      </c>
      <c r="D21" s="69" t="s">
        <v>109</v>
      </c>
      <c r="E21" s="70" t="s">
        <v>110</v>
      </c>
    </row>
    <row r="22" ht="19.5" customHeight="1">
      <c r="B22" s="71">
        <v>1.0</v>
      </c>
      <c r="C22" s="72" t="str">
        <f>IFERROR(__xludf.DUMMYFUNCTION("ARRAY_CONSTRAIN(
  INDEX(
    SORT(
      FILTER({B9:B16, T9:T16}, (B9:B16&lt;&gt;"""")*(T9:T16&lt;&gt;0)),
      2, FALSE
    ),
    ,1
  ),
  8, 1
)
"),"Jordán")</f>
        <v>Jordán</v>
      </c>
      <c r="D22" s="72">
        <f t="shared" ref="D22:D29" si="4">VLOOKUP($C22,$B$9:$S$16,18,FALSE)</f>
        <v>6</v>
      </c>
      <c r="E22" s="73" t="str">
        <f t="shared" ref="E22:E29" si="5">VLOOKUP($C22,$B$9:$S$16,14,FALSE)&amp;":"&amp;VLOOKUP($C22,$B$9:$S$16,16,FALSE)</f>
        <v>9:1</v>
      </c>
    </row>
    <row r="23" ht="19.5" customHeight="1">
      <c r="B23" s="74">
        <v>2.0</v>
      </c>
      <c r="C23" s="75" t="str">
        <f>IFERROR(__xludf.DUMMYFUNCTION("""COMPUTED_VALUE"""),"Vobůrka")</f>
        <v>Vobůrka</v>
      </c>
      <c r="D23" s="75">
        <f t="shared" si="4"/>
        <v>4</v>
      </c>
      <c r="E23" s="76" t="str">
        <f t="shared" si="5"/>
        <v>7:3</v>
      </c>
    </row>
    <row r="24" ht="19.5" customHeight="1">
      <c r="B24" s="74">
        <v>3.0</v>
      </c>
      <c r="C24" s="75" t="str">
        <f>IFERROR(__xludf.DUMMYFUNCTION("""COMPUTED_VALUE"""),"Jabůrek")</f>
        <v>Jabůrek</v>
      </c>
      <c r="D24" s="75">
        <f t="shared" si="4"/>
        <v>2</v>
      </c>
      <c r="E24" s="76" t="str">
        <f t="shared" si="5"/>
        <v>3:8</v>
      </c>
    </row>
    <row r="25" ht="19.5" customHeight="1">
      <c r="B25" s="74">
        <v>4.0</v>
      </c>
      <c r="C25" s="75" t="str">
        <f>IFERROR(__xludf.DUMMYFUNCTION("""COMPUTED_VALUE"""),"Kohout")</f>
        <v>Kohout</v>
      </c>
      <c r="D25" s="75">
        <f t="shared" si="4"/>
        <v>0</v>
      </c>
      <c r="E25" s="76" t="str">
        <f t="shared" si="5"/>
        <v>2:9</v>
      </c>
    </row>
    <row r="26" ht="19.5" customHeight="1">
      <c r="B26" s="74">
        <v>5.0</v>
      </c>
      <c r="C26" s="75"/>
      <c r="D26" s="75" t="str">
        <f t="shared" si="4"/>
        <v>#N/A</v>
      </c>
      <c r="E26" s="76" t="str">
        <f t="shared" si="5"/>
        <v>#N/A</v>
      </c>
    </row>
    <row r="27" ht="19.5" customHeight="1">
      <c r="B27" s="74">
        <v>6.0</v>
      </c>
      <c r="C27" s="75"/>
      <c r="D27" s="75" t="str">
        <f t="shared" si="4"/>
        <v>#N/A</v>
      </c>
      <c r="E27" s="76" t="str">
        <f t="shared" si="5"/>
        <v>#N/A</v>
      </c>
    </row>
    <row r="28" ht="19.5" customHeight="1">
      <c r="B28" s="74">
        <v>7.0</v>
      </c>
      <c r="C28" s="75"/>
      <c r="D28" s="75" t="str">
        <f t="shared" si="4"/>
        <v>#N/A</v>
      </c>
      <c r="E28" s="76" t="str">
        <f t="shared" si="5"/>
        <v>#N/A</v>
      </c>
    </row>
    <row r="29" ht="19.5" customHeight="1">
      <c r="B29" s="77">
        <v>8.0</v>
      </c>
      <c r="C29" s="78"/>
      <c r="D29" s="78" t="str">
        <f t="shared" si="4"/>
        <v>#N/A</v>
      </c>
      <c r="E29" s="79" t="str">
        <f t="shared" si="5"/>
        <v>#N/A</v>
      </c>
    </row>
    <row r="30" ht="12.0" customHeight="1"/>
    <row r="31" ht="12.0" customHeight="1"/>
    <row r="32" ht="12.0" customHeight="1"/>
    <row r="33" ht="12.0" customHeight="1"/>
    <row r="34" ht="12.0" customHeight="1"/>
    <row r="35" ht="12.0" customHeight="1"/>
    <row r="36" ht="12.0" customHeight="1"/>
    <row r="37" ht="12.0" customHeight="1"/>
    <row r="38" ht="12.0" customHeight="1"/>
    <row r="39" ht="12.0" customHeight="1"/>
    <row r="40" ht="12.0" customHeight="1"/>
    <row r="41" ht="12.0" customHeight="1"/>
    <row r="42" ht="12.0" customHeight="1"/>
    <row r="43" ht="12.0" customHeight="1"/>
    <row r="44" ht="12.0" customHeight="1"/>
    <row r="45" ht="12.0" customHeight="1"/>
    <row r="46" ht="12.0" customHeight="1"/>
    <row r="47" ht="12.0" customHeight="1"/>
    <row r="48" ht="12.0" customHeight="1"/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mergeCells count="1">
    <mergeCell ref="O8:Q8"/>
  </mergeCells>
  <conditionalFormatting sqref="C9 D10 E11 F12 G13 H14 I15 J16">
    <cfRule type="cellIs" dxfId="0" priority="1" stopIfTrue="1" operator="equal">
      <formula>"""0:0"""</formula>
    </cfRule>
  </conditionalFormatting>
  <conditionalFormatting sqref="D9 E9:E10 F9:F11 G9:G12 H9:H13 I9:I14 J9:J15 C10:C16 D11:D16 E12:E16 F13:F16 G14:G16 H15:H16 I16">
    <cfRule type="cellIs" dxfId="1" priority="2" stopIfTrue="1" operator="equal">
      <formula>"0:0"</formula>
    </cfRule>
  </conditionalFormatting>
  <dataValidations>
    <dataValidation type="list" allowBlank="1" showErrorMessage="1" sqref="C9:J9 D10:J10 E11:J11 F12:J12 G13:J13 H14:J14 I15:J15 J16">
      <formula1>skore</formula1>
    </dataValidation>
  </dataValidations>
  <printOptions/>
  <pageMargins bottom="0.984251969" footer="0.0" header="0.0" left="0.787401575" right="0.787401575" top="0.984251969"/>
  <pageSetup paperSize="9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00080"/>
    <pageSetUpPr fitToPage="1"/>
  </sheetPr>
  <sheetViews>
    <sheetView workbookViewId="0"/>
  </sheetViews>
  <sheetFormatPr customHeight="1" defaultColWidth="14.43" defaultRowHeight="15.0"/>
  <cols>
    <col customWidth="1" min="1" max="1" width="3.71"/>
    <col customWidth="1" min="2" max="2" width="8.71"/>
    <col customWidth="1" min="3" max="10" width="10.71"/>
    <col customWidth="1" min="11" max="11" width="2.0"/>
    <col customWidth="1" min="12" max="12" width="9.43"/>
    <col customWidth="1" min="13" max="13" width="7.43"/>
    <col customWidth="1" min="14" max="14" width="8.71"/>
    <col customWidth="1" min="15" max="15" width="7.57"/>
    <col customWidth="1" min="16" max="16" width="1.57"/>
    <col customWidth="1" min="17" max="17" width="7.0"/>
    <col customWidth="1" min="18" max="18" width="1.0"/>
    <col customWidth="1" min="19" max="19" width="7.57"/>
    <col customWidth="1" min="20" max="20" width="11.57"/>
    <col customWidth="1" min="21" max="26" width="8.71"/>
  </cols>
  <sheetData>
    <row r="1" ht="12.0" hidden="1" customHeight="1">
      <c r="B1" s="16">
        <v>1.0</v>
      </c>
      <c r="C1" s="16">
        <v>2.0</v>
      </c>
      <c r="D1" s="16">
        <v>3.0</v>
      </c>
      <c r="E1" s="16">
        <v>4.0</v>
      </c>
      <c r="F1" s="16">
        <v>5.0</v>
      </c>
      <c r="G1" s="16">
        <v>6.0</v>
      </c>
      <c r="H1" s="16">
        <v>7.0</v>
      </c>
      <c r="I1" s="16">
        <v>8.0</v>
      </c>
    </row>
    <row r="2" ht="12.0" customHeight="1"/>
    <row r="3" ht="12.0" customHeight="1"/>
    <row r="4" ht="12.0" customHeight="1"/>
    <row r="5" ht="12.0" customHeight="1"/>
    <row r="6" ht="12.0" customHeight="1"/>
    <row r="7" ht="12.0" customHeight="1"/>
    <row r="8" ht="24.75" customHeight="1">
      <c r="A8" s="17"/>
      <c r="B8" s="18"/>
      <c r="C8" s="13" t="s">
        <v>114</v>
      </c>
      <c r="D8" s="13" t="s">
        <v>19</v>
      </c>
      <c r="E8" s="13" t="s">
        <v>23</v>
      </c>
      <c r="F8" s="20" t="s">
        <v>115</v>
      </c>
      <c r="G8" s="21" t="s">
        <v>54</v>
      </c>
      <c r="H8" s="22"/>
      <c r="I8" s="22"/>
      <c r="J8" s="23"/>
      <c r="K8" s="17"/>
      <c r="L8" s="24" t="s">
        <v>95</v>
      </c>
      <c r="M8" s="25" t="s">
        <v>96</v>
      </c>
      <c r="N8" s="26" t="s">
        <v>97</v>
      </c>
      <c r="O8" s="27" t="s">
        <v>98</v>
      </c>
      <c r="P8" s="28"/>
      <c r="Q8" s="29"/>
      <c r="R8" s="30"/>
      <c r="S8" s="31" t="s">
        <v>99</v>
      </c>
      <c r="T8" s="17"/>
      <c r="U8" s="17"/>
      <c r="V8" s="17"/>
      <c r="W8" s="17"/>
      <c r="X8" s="17"/>
      <c r="Y8" s="17"/>
      <c r="Z8" s="17"/>
    </row>
    <row r="9" ht="24.75" customHeight="1">
      <c r="A9" s="17"/>
      <c r="B9" s="32" t="str">
        <f t="array" ref="B9:B16">TRANSPOSE(C8:J8)</f>
        <v>Prášek 
Antonín</v>
      </c>
      <c r="C9" s="33" t="s">
        <v>100</v>
      </c>
      <c r="D9" s="34" t="s">
        <v>104</v>
      </c>
      <c r="E9" s="34" t="s">
        <v>104</v>
      </c>
      <c r="F9" s="34" t="s">
        <v>104</v>
      </c>
      <c r="G9" s="34" t="s">
        <v>104</v>
      </c>
      <c r="H9" s="35" t="s">
        <v>100</v>
      </c>
      <c r="I9" s="35" t="s">
        <v>100</v>
      </c>
      <c r="J9" s="36" t="s">
        <v>100</v>
      </c>
      <c r="K9" s="37"/>
      <c r="L9" s="38">
        <f t="shared" ref="L9:L16" si="1">8-COUNTIF(C9:J9,"0:0")</f>
        <v>4</v>
      </c>
      <c r="M9" s="38">
        <f t="array" ref="M9">SUM(IF(VALUE(MID($C9:$J9,1,1))&gt;VALUE(MID($C9:$J9,3,1)),1,0))</f>
        <v>4</v>
      </c>
      <c r="N9" s="39">
        <f t="shared" ref="N9:N16" si="2">L9-M9</f>
        <v>0</v>
      </c>
      <c r="O9" s="40">
        <f t="array" ref="O9">SUM(IF(LEN(C9:J9)&gt;3,"0:0",IF(VALUE(MID($C9:$J9,1,1))=VALUE(MID($C9:$J9,3,1)),0,VALUE(MID($C9:$J9,1,1)))))</f>
        <v>12</v>
      </c>
      <c r="P9" s="41" t="s">
        <v>103</v>
      </c>
      <c r="Q9" s="42">
        <f t="array" ref="Q9">SUM(IF(LEN(C9:J9)&gt;3,"0:0",IF(VALUE(MID($C9:$J9,1,1))=VALUE(MID($C9:$J9,3,1)),0,VALUE(MID($C9:$J9,3,1)))))</f>
        <v>0</v>
      </c>
      <c r="R9" s="41"/>
      <c r="S9" s="43">
        <f t="array" ref="S9">SUM(IF(VALUE(MID($C9:$J9,1,1))&gt;VALUE(MID($C9:$J9,3,1)),2,0))</f>
        <v>8</v>
      </c>
      <c r="T9" s="44">
        <f t="shared" ref="T9:T16" si="3">IF(B9="","",S9+(O9-Q9)/100+O9/1000+CODE(B9)/1000000+U9/10)</f>
        <v>8.13208</v>
      </c>
      <c r="U9" s="17"/>
      <c r="V9" s="17"/>
      <c r="W9" s="17"/>
      <c r="X9" s="17"/>
      <c r="Y9" s="17"/>
      <c r="Z9" s="17"/>
    </row>
    <row r="10" ht="24.75" customHeight="1">
      <c r="A10" s="17"/>
      <c r="B10" s="45" t="s">
        <v>19</v>
      </c>
      <c r="C10" s="46" t="str">
        <f t="array" ref="C10:C16">TRANSPOSE(MID(D9:J9,3,1)&amp;":"&amp;MID(D9:J9,1,1))</f>
        <v>0:3</v>
      </c>
      <c r="D10" s="47" t="s">
        <v>100</v>
      </c>
      <c r="E10" s="34" t="s">
        <v>104</v>
      </c>
      <c r="F10" s="34" t="s">
        <v>102</v>
      </c>
      <c r="G10" s="34" t="s">
        <v>106</v>
      </c>
      <c r="H10" s="35" t="s">
        <v>100</v>
      </c>
      <c r="I10" s="35" t="s">
        <v>100</v>
      </c>
      <c r="J10" s="48" t="s">
        <v>100</v>
      </c>
      <c r="K10" s="37"/>
      <c r="L10" s="49">
        <f t="shared" si="1"/>
        <v>4</v>
      </c>
      <c r="M10" s="49">
        <f t="array" ref="M10">SUM(IF(VALUE(MID($C10:$J10,1,1))&gt;VALUE(MID($C10:$J10,3,1)),1,0))</f>
        <v>2</v>
      </c>
      <c r="N10" s="50">
        <f t="shared" si="2"/>
        <v>2</v>
      </c>
      <c r="O10" s="51">
        <f t="array" ref="O10">SUM(IF(LEN(C10:J10)&gt;3,"0:0",IF(VALUE(MID($C10:$J10,1,1))=VALUE(MID($C10:$J10,3,1)),0,VALUE(MID($C10:$J10,1,1)))))</f>
        <v>7</v>
      </c>
      <c r="P10" s="52" t="s">
        <v>103</v>
      </c>
      <c r="Q10" s="53">
        <f t="array" ref="Q10">SUM(IF(LEN(C10:J10)&gt;3,"0:0",IF(VALUE(MID($C10:$J10,1,1))=VALUE(MID($C10:$J10,3,1)),0,VALUE(MID($C10:$J10,3,1)))))</f>
        <v>7</v>
      </c>
      <c r="R10" s="52"/>
      <c r="S10" s="54">
        <f t="array" ref="S10">SUM(IF(VALUE(MID($C10:$J10,1,1))&gt;VALUE(MID($C10:$J10,3,1)),2,0))</f>
        <v>4</v>
      </c>
      <c r="T10" s="44">
        <f t="shared" si="3"/>
        <v>4.007072</v>
      </c>
      <c r="U10" s="17"/>
      <c r="V10" s="17"/>
      <c r="W10" s="17"/>
      <c r="X10" s="17"/>
      <c r="Y10" s="17"/>
      <c r="Z10" s="17"/>
    </row>
    <row r="11" ht="24.75" customHeight="1">
      <c r="A11" s="17"/>
      <c r="B11" s="45" t="s">
        <v>23</v>
      </c>
      <c r="C11" s="46" t="s">
        <v>101</v>
      </c>
      <c r="D11" s="55" t="str">
        <f t="array" ref="D11:D16">TRANSPOSE(MID(E10:J10,3,1)&amp;":"&amp;MID(E10:J10,1,1))</f>
        <v>0:3</v>
      </c>
      <c r="E11" s="47" t="s">
        <v>100</v>
      </c>
      <c r="F11" s="34" t="s">
        <v>101</v>
      </c>
      <c r="G11" s="34" t="s">
        <v>102</v>
      </c>
      <c r="H11" s="35" t="s">
        <v>100</v>
      </c>
      <c r="I11" s="35" t="s">
        <v>100</v>
      </c>
      <c r="J11" s="48" t="s">
        <v>100</v>
      </c>
      <c r="K11" s="37"/>
      <c r="L11" s="49">
        <f t="shared" si="1"/>
        <v>4</v>
      </c>
      <c r="M11" s="49">
        <f t="array" ref="M11">SUM(IF(VALUE(MID($C11:$J11,1,1))&gt;VALUE(MID($C11:$J11,3,1)),1,0))</f>
        <v>0</v>
      </c>
      <c r="N11" s="50">
        <f t="shared" si="2"/>
        <v>4</v>
      </c>
      <c r="O11" s="51">
        <f t="array" ref="O11">SUM(IF(LEN(C11:J11)&gt;3,"0:0",IF(VALUE(MID($C11:$J11,1,1))=VALUE(MID($C11:$J11,3,1)),0,VALUE(MID($C11:$J11,1,1)))))</f>
        <v>1</v>
      </c>
      <c r="P11" s="52" t="s">
        <v>103</v>
      </c>
      <c r="Q11" s="53">
        <f t="array" ref="Q11">SUM(IF(LEN(C11:J11)&gt;3,"0:0",IF(VALUE(MID($C11:$J11,1,1))=VALUE(MID($C11:$J11,3,1)),0,VALUE(MID($C11:$J11,3,1)))))</f>
        <v>12</v>
      </c>
      <c r="R11" s="52"/>
      <c r="S11" s="54">
        <f t="array" ref="S11">SUM(IF(VALUE(MID($C11:$J11,1,1))&gt;VALUE(MID($C11:$J11,3,1)),2,0))</f>
        <v>0</v>
      </c>
      <c r="T11" s="44">
        <f t="shared" si="3"/>
        <v>-0.108928</v>
      </c>
      <c r="U11" s="17"/>
      <c r="V11" s="17"/>
      <c r="W11" s="17"/>
      <c r="X11" s="17"/>
      <c r="Y11" s="17"/>
      <c r="Z11" s="17"/>
    </row>
    <row r="12" ht="24.75" customHeight="1">
      <c r="A12" s="17"/>
      <c r="B12" s="45" t="s">
        <v>115</v>
      </c>
      <c r="C12" s="46" t="s">
        <v>101</v>
      </c>
      <c r="D12" s="55" t="s">
        <v>106</v>
      </c>
      <c r="E12" s="55" t="str">
        <f t="array" ref="E12:E16">TRANSPOSE(MID(F11:J11,3,1)&amp;":"&amp;MID(F11:J11,1,1))</f>
        <v>3:0</v>
      </c>
      <c r="F12" s="47" t="s">
        <v>100</v>
      </c>
      <c r="G12" s="34" t="s">
        <v>105</v>
      </c>
      <c r="H12" s="35" t="s">
        <v>100</v>
      </c>
      <c r="I12" s="35" t="s">
        <v>100</v>
      </c>
      <c r="J12" s="48" t="s">
        <v>100</v>
      </c>
      <c r="K12" s="37"/>
      <c r="L12" s="49">
        <f t="shared" si="1"/>
        <v>4</v>
      </c>
      <c r="M12" s="49">
        <f t="array" ref="M12">SUM(IF(VALUE(MID($C12:$J12,1,1))&gt;VALUE(MID($C12:$J12,3,1)),1,0))</f>
        <v>2</v>
      </c>
      <c r="N12" s="50">
        <f t="shared" si="2"/>
        <v>2</v>
      </c>
      <c r="O12" s="51">
        <f t="array" ref="O12">SUM(IF(LEN(C12:J12)&gt;3,"0:0",IF(VALUE(MID($C12:$J12,1,1))=VALUE(MID($C12:$J12,3,1)),0,VALUE(MID($C12:$J12,1,1)))))</f>
        <v>8</v>
      </c>
      <c r="P12" s="52" t="s">
        <v>103</v>
      </c>
      <c r="Q12" s="53">
        <f t="array" ref="Q12">SUM(IF(LEN(C12:J12)&gt;3,"0:0",IF(VALUE(MID($C12:$J12,1,1))=VALUE(MID($C12:$J12,3,1)),0,VALUE(MID($C12:$J12,3,1)))))</f>
        <v>7</v>
      </c>
      <c r="R12" s="52"/>
      <c r="S12" s="54">
        <f t="array" ref="S12">SUM(IF(VALUE(MID($C12:$J12,1,1))&gt;VALUE(MID($C12:$J12,3,1)),2,0))</f>
        <v>4</v>
      </c>
      <c r="T12" s="44">
        <f t="shared" si="3"/>
        <v>4.018075</v>
      </c>
      <c r="U12" s="17"/>
      <c r="V12" s="17"/>
      <c r="W12" s="17"/>
      <c r="X12" s="17"/>
      <c r="Y12" s="17"/>
      <c r="Z12" s="17"/>
    </row>
    <row r="13" ht="24.75" customHeight="1">
      <c r="A13" s="17"/>
      <c r="B13" s="45" t="s">
        <v>54</v>
      </c>
      <c r="C13" s="46" t="s">
        <v>101</v>
      </c>
      <c r="D13" s="55" t="s">
        <v>102</v>
      </c>
      <c r="E13" s="55" t="s">
        <v>106</v>
      </c>
      <c r="F13" s="55" t="str">
        <f t="array" ref="F13:F16">TRANSPOSE(MID(G12:J12,3,1)&amp;":"&amp;MID(G12:J12,1,1))</f>
        <v>3:2</v>
      </c>
      <c r="G13" s="47" t="s">
        <v>100</v>
      </c>
      <c r="H13" s="35" t="s">
        <v>100</v>
      </c>
      <c r="I13" s="35" t="s">
        <v>100</v>
      </c>
      <c r="J13" s="48" t="s">
        <v>100</v>
      </c>
      <c r="K13" s="37"/>
      <c r="L13" s="49">
        <f t="shared" si="1"/>
        <v>4</v>
      </c>
      <c r="M13" s="49">
        <f t="array" ref="M13">SUM(IF(VALUE(MID($C13:$J13,1,1))&gt;VALUE(MID($C13:$J13,3,1)),1,0))</f>
        <v>2</v>
      </c>
      <c r="N13" s="50">
        <f t="shared" si="2"/>
        <v>2</v>
      </c>
      <c r="O13" s="51">
        <f t="array" ref="O13">SUM(IF(LEN(C13:J13)&gt;3,"0:0",IF(VALUE(MID($C13:$J13,1,1))=VALUE(MID($C13:$J13,3,1)),0,VALUE(MID($C13:$J13,1,1)))))</f>
        <v>7</v>
      </c>
      <c r="P13" s="52" t="s">
        <v>103</v>
      </c>
      <c r="Q13" s="53">
        <f t="array" ref="Q13">SUM(IF(LEN(C13:J13)&gt;3,"0:0",IF(VALUE(MID($C13:$J13,1,1))=VALUE(MID($C13:$J13,3,1)),0,VALUE(MID($C13:$J13,3,1)))))</f>
        <v>9</v>
      </c>
      <c r="R13" s="52"/>
      <c r="S13" s="54">
        <f t="array" ref="S13">SUM(IF(VALUE(MID($C13:$J13,1,1))&gt;VALUE(MID($C13:$J13,3,1)),2,0))</f>
        <v>4</v>
      </c>
      <c r="T13" s="44">
        <f t="shared" si="3"/>
        <v>3.987086</v>
      </c>
      <c r="U13" s="17"/>
      <c r="V13" s="17"/>
      <c r="W13" s="17"/>
      <c r="X13" s="17"/>
      <c r="Y13" s="17"/>
      <c r="Z13" s="17"/>
    </row>
    <row r="14" ht="24.75" customHeight="1">
      <c r="A14" s="17"/>
      <c r="B14" s="45"/>
      <c r="C14" s="46" t="s">
        <v>100</v>
      </c>
      <c r="D14" s="55" t="s">
        <v>100</v>
      </c>
      <c r="E14" s="55" t="s">
        <v>100</v>
      </c>
      <c r="F14" s="55" t="s">
        <v>100</v>
      </c>
      <c r="G14" s="55" t="str">
        <f t="array" ref="G14:G16">TRANSPOSE(MID(H13:J13,3,1)&amp;":"&amp;MID(H13:J13,1,1))</f>
        <v>0:0</v>
      </c>
      <c r="H14" s="47" t="s">
        <v>100</v>
      </c>
      <c r="I14" s="35" t="s">
        <v>100</v>
      </c>
      <c r="J14" s="48" t="s">
        <v>100</v>
      </c>
      <c r="K14" s="37"/>
      <c r="L14" s="49">
        <f t="shared" si="1"/>
        <v>0</v>
      </c>
      <c r="M14" s="49">
        <f t="array" ref="M14">SUM(IF(VALUE(MID($C14:$J14,1,1))&gt;VALUE(MID($C14:$J14,3,1)),1,0))</f>
        <v>0</v>
      </c>
      <c r="N14" s="50">
        <f t="shared" si="2"/>
        <v>0</v>
      </c>
      <c r="O14" s="51">
        <f t="array" ref="O14">SUM(IF(LEN(C14:J14)&gt;3,"0:0",IF(VALUE(MID($C14:$J14,1,1))=VALUE(MID($C14:$J14,3,1)),0,VALUE(MID($C14:$J14,1,1)))))</f>
        <v>0</v>
      </c>
      <c r="P14" s="52" t="s">
        <v>103</v>
      </c>
      <c r="Q14" s="53">
        <f t="array" ref="Q14">SUM(IF(LEN(C14:J14)&gt;3,"0:0",IF(VALUE(MID($C14:$J14,1,1))=VALUE(MID($C14:$J14,3,1)),0,VALUE(MID($C14:$J14,3,1)))))</f>
        <v>0</v>
      </c>
      <c r="R14" s="52"/>
      <c r="S14" s="54">
        <f t="array" ref="S14">SUM(IF(VALUE(MID($C14:$J14,1,1))&gt;VALUE(MID($C14:$J14,3,1)),2,0))</f>
        <v>0</v>
      </c>
      <c r="T14" s="44" t="str">
        <f t="shared" si="3"/>
        <v/>
      </c>
      <c r="U14" s="17"/>
      <c r="V14" s="17"/>
      <c r="W14" s="17"/>
      <c r="X14" s="17"/>
      <c r="Y14" s="17"/>
      <c r="Z14" s="17"/>
    </row>
    <row r="15" ht="24.75" customHeight="1">
      <c r="A15" s="17"/>
      <c r="B15" s="45"/>
      <c r="C15" s="46" t="s">
        <v>100</v>
      </c>
      <c r="D15" s="55" t="s">
        <v>100</v>
      </c>
      <c r="E15" s="55" t="s">
        <v>100</v>
      </c>
      <c r="F15" s="55" t="s">
        <v>100</v>
      </c>
      <c r="G15" s="55" t="s">
        <v>100</v>
      </c>
      <c r="H15" s="55" t="str">
        <f t="array" ref="H15:H16">TRANSPOSE(MID(I14:J14,3,1)&amp;":"&amp;MID(I14:J14,1,1))</f>
        <v>0:0</v>
      </c>
      <c r="I15" s="56" t="s">
        <v>100</v>
      </c>
      <c r="J15" s="48" t="s">
        <v>100</v>
      </c>
      <c r="K15" s="37"/>
      <c r="L15" s="49">
        <f t="shared" si="1"/>
        <v>0</v>
      </c>
      <c r="M15" s="49">
        <f t="array" ref="M15">SUM(IF(VALUE(MID($C15:$J15,1,1))&gt;VALUE(MID($C15:$J15,3,1)),1,0))</f>
        <v>0</v>
      </c>
      <c r="N15" s="50">
        <f t="shared" si="2"/>
        <v>0</v>
      </c>
      <c r="O15" s="51">
        <f t="array" ref="O15">SUM(IF(LEN(C15:J15)&gt;3,"0:0",IF(VALUE(MID($C15:$J15,1,1))=VALUE(MID($C15:$J15,3,1)),0,VALUE(MID($C15:$J15,1,1)))))</f>
        <v>0</v>
      </c>
      <c r="P15" s="52" t="s">
        <v>103</v>
      </c>
      <c r="Q15" s="53">
        <f t="array" ref="Q15">SUM(IF(LEN(C15:J15)&gt;3,"0:0",IF(VALUE(MID($C15:$J15,1,1))=VALUE(MID($C15:$J15,3,1)),0,VALUE(MID($C15:$J15,3,1)))))</f>
        <v>0</v>
      </c>
      <c r="R15" s="52"/>
      <c r="S15" s="54">
        <f t="array" ref="S15">SUM(IF(VALUE(MID($C15:$J15,1,1))&gt;VALUE(MID($C15:$J15,3,1)),2,0))</f>
        <v>0</v>
      </c>
      <c r="T15" s="44" t="str">
        <f t="shared" si="3"/>
        <v/>
      </c>
      <c r="U15" s="17"/>
      <c r="V15" s="17"/>
      <c r="W15" s="17"/>
      <c r="X15" s="17"/>
      <c r="Y15" s="17"/>
      <c r="Z15" s="17"/>
    </row>
    <row r="16" ht="24.75" customHeight="1">
      <c r="A16" s="17"/>
      <c r="B16" s="57"/>
      <c r="C16" s="58" t="s">
        <v>100</v>
      </c>
      <c r="D16" s="59" t="s">
        <v>100</v>
      </c>
      <c r="E16" s="59" t="s">
        <v>100</v>
      </c>
      <c r="F16" s="59" t="s">
        <v>100</v>
      </c>
      <c r="G16" s="59" t="s">
        <v>100</v>
      </c>
      <c r="H16" s="59" t="s">
        <v>100</v>
      </c>
      <c r="I16" s="60" t="str">
        <f t="array" ref="I16">TRANSPOSE(MID(J15,3,1)&amp;":"&amp;MID(J15,1,1))</f>
        <v>0:0</v>
      </c>
      <c r="J16" s="61" t="s">
        <v>100</v>
      </c>
      <c r="K16" s="37"/>
      <c r="L16" s="62">
        <f t="shared" si="1"/>
        <v>0</v>
      </c>
      <c r="M16" s="62">
        <f t="array" ref="M16">SUM(IF(VALUE(MID($C16:$J16,1,1))&gt;VALUE(MID($C16:$J16,3,1)),1,0))</f>
        <v>0</v>
      </c>
      <c r="N16" s="63">
        <f t="shared" si="2"/>
        <v>0</v>
      </c>
      <c r="O16" s="64">
        <f t="array" ref="O16">SUM(IF(LEN(C16:J16)&gt;3,"0:0",IF(VALUE(MID($C16:$J16,1,1))=VALUE(MID($C16:$J16,3,1)),0,VALUE(MID($C16:$J16,1,1)))))</f>
        <v>0</v>
      </c>
      <c r="P16" s="65" t="s">
        <v>103</v>
      </c>
      <c r="Q16" s="66">
        <f t="array" ref="Q16">SUM(IF(LEN(C16:J16)&gt;3,"0:0",IF(VALUE(MID($C16:$J16,1,1))=VALUE(MID($C16:$J16,3,1)),0,VALUE(MID($C16:$J16,3,1)))))</f>
        <v>0</v>
      </c>
      <c r="R16" s="65"/>
      <c r="S16" s="67">
        <f t="array" ref="S16">SUM(IF(VALUE(MID($C16:$J16,1,1))&gt;VALUE(MID($C16:$J16,3,1)),2,0))</f>
        <v>0</v>
      </c>
      <c r="T16" s="44" t="str">
        <f t="shared" si="3"/>
        <v/>
      </c>
      <c r="U16" s="17"/>
      <c r="V16" s="17"/>
      <c r="W16" s="17"/>
      <c r="X16" s="17"/>
      <c r="Y16" s="17"/>
      <c r="Z16" s="17"/>
    </row>
    <row r="17" ht="12.0" customHeight="1"/>
    <row r="18" ht="12.0" customHeight="1"/>
    <row r="19" ht="12.0" customHeight="1"/>
    <row r="20" ht="12.0" customHeight="1"/>
    <row r="21" ht="12.0" customHeight="1">
      <c r="B21" s="68" t="s">
        <v>108</v>
      </c>
      <c r="C21" s="69" t="s">
        <v>3</v>
      </c>
      <c r="D21" s="69" t="s">
        <v>109</v>
      </c>
      <c r="E21" s="70" t="s">
        <v>110</v>
      </c>
    </row>
    <row r="22" ht="19.5" customHeight="1">
      <c r="B22" s="71">
        <v>1.0</v>
      </c>
      <c r="C22" s="72" t="str">
        <f>IFERROR(__xludf.DUMMYFUNCTION("ARRAY_CONSTRAIN(
  INDEX(
    SORT(
      FILTER({B9:B16, T9:T16}, (B9:B16&lt;&gt;"""")*(T9:T16&lt;&gt;0)),
      2, FALSE
    ),
    ,1
  ),
  8, 1
)
"),"Prášek 
Antonín")</f>
        <v>Prášek 
Antonín</v>
      </c>
      <c r="D22" s="72">
        <f t="shared" ref="D22:D29" si="4">VLOOKUP($C22,$B$9:$S$16,18,FALSE)</f>
        <v>8</v>
      </c>
      <c r="E22" s="73" t="str">
        <f t="shared" ref="E22:E29" si="5">VLOOKUP($C22,$B$9:$S$16,14,FALSE)&amp;":"&amp;VLOOKUP($C22,$B$9:$S$16,16,FALSE)</f>
        <v>12:0</v>
      </c>
    </row>
    <row r="23" ht="19.5" customHeight="1">
      <c r="B23" s="74">
        <v>2.0</v>
      </c>
      <c r="C23" s="75" t="str">
        <f>IFERROR(__xludf.DUMMYFUNCTION("""COMPUTED_VALUE"""),"Kokojan Šimon")</f>
        <v>Kokojan Šimon</v>
      </c>
      <c r="D23" s="75">
        <f t="shared" si="4"/>
        <v>4</v>
      </c>
      <c r="E23" s="76" t="str">
        <f t="shared" si="5"/>
        <v>8:7</v>
      </c>
    </row>
    <row r="24" ht="19.5" customHeight="1">
      <c r="B24" s="74">
        <v>3.0</v>
      </c>
      <c r="C24" s="75" t="str">
        <f>IFERROR(__xludf.DUMMYFUNCTION("""COMPUTED_VALUE"""),"Holas")</f>
        <v>Holas</v>
      </c>
      <c r="D24" s="75">
        <f t="shared" si="4"/>
        <v>4</v>
      </c>
      <c r="E24" s="76" t="str">
        <f t="shared" si="5"/>
        <v>7:7</v>
      </c>
    </row>
    <row r="25" ht="19.5" customHeight="1">
      <c r="B25" s="74">
        <v>4.0</v>
      </c>
      <c r="C25" s="75" t="str">
        <f>IFERROR(__xludf.DUMMYFUNCTION("""COMPUTED_VALUE"""),"Vaníček")</f>
        <v>Vaníček</v>
      </c>
      <c r="D25" s="75">
        <f t="shared" si="4"/>
        <v>4</v>
      </c>
      <c r="E25" s="76" t="str">
        <f t="shared" si="5"/>
        <v>7:9</v>
      </c>
    </row>
    <row r="26" ht="19.5" customHeight="1">
      <c r="B26" s="74">
        <v>5.0</v>
      </c>
      <c r="C26" s="75" t="str">
        <f>IFERROR(__xludf.DUMMYFUNCTION("""COMPUTED_VALUE"""),"Herout")</f>
        <v>Herout</v>
      </c>
      <c r="D26" s="75">
        <f t="shared" si="4"/>
        <v>0</v>
      </c>
      <c r="E26" s="76" t="str">
        <f t="shared" si="5"/>
        <v>1:12</v>
      </c>
    </row>
    <row r="27" ht="19.5" customHeight="1">
      <c r="B27" s="74">
        <v>6.0</v>
      </c>
      <c r="C27" s="75"/>
      <c r="D27" s="75" t="str">
        <f t="shared" si="4"/>
        <v>#N/A</v>
      </c>
      <c r="E27" s="76" t="str">
        <f t="shared" si="5"/>
        <v>#N/A</v>
      </c>
    </row>
    <row r="28" ht="19.5" customHeight="1">
      <c r="B28" s="74">
        <v>7.0</v>
      </c>
      <c r="C28" s="75"/>
      <c r="D28" s="75" t="str">
        <f t="shared" si="4"/>
        <v>#N/A</v>
      </c>
      <c r="E28" s="76" t="str">
        <f t="shared" si="5"/>
        <v>#N/A</v>
      </c>
    </row>
    <row r="29" ht="19.5" customHeight="1">
      <c r="B29" s="77">
        <v>8.0</v>
      </c>
      <c r="C29" s="78"/>
      <c r="D29" s="78" t="str">
        <f t="shared" si="4"/>
        <v>#N/A</v>
      </c>
      <c r="E29" s="79" t="str">
        <f t="shared" si="5"/>
        <v>#N/A</v>
      </c>
    </row>
    <row r="30" ht="12.0" customHeight="1"/>
    <row r="31" ht="12.0" customHeight="1"/>
    <row r="32" ht="12.0" customHeight="1"/>
    <row r="33" ht="12.0" customHeight="1"/>
    <row r="34" ht="12.0" customHeight="1"/>
    <row r="35" ht="12.0" customHeight="1"/>
    <row r="36" ht="12.0" customHeight="1"/>
    <row r="37" ht="12.0" customHeight="1"/>
    <row r="38" ht="12.0" customHeight="1"/>
    <row r="39" ht="12.0" customHeight="1"/>
    <row r="40" ht="12.0" customHeight="1"/>
    <row r="41" ht="12.0" customHeight="1"/>
    <row r="42" ht="12.0" customHeight="1"/>
    <row r="43" ht="12.0" customHeight="1"/>
    <row r="44" ht="12.0" customHeight="1"/>
    <row r="45" ht="12.0" customHeight="1"/>
    <row r="46" ht="12.0" customHeight="1"/>
    <row r="47" ht="12.0" customHeight="1"/>
    <row r="48" ht="12.0" customHeight="1"/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mergeCells count="1">
    <mergeCell ref="O8:Q8"/>
  </mergeCells>
  <conditionalFormatting sqref="C9 D10 E11 F12 G13 H14 I15 J16">
    <cfRule type="cellIs" dxfId="0" priority="1" stopIfTrue="1" operator="equal">
      <formula>"""0:0"""</formula>
    </cfRule>
  </conditionalFormatting>
  <conditionalFormatting sqref="D9 E9:E10 F9:F11 G9:G12 H9:H13 I9:I14 J9:J15 C10:C16 D11:D16 E12:E16 F13:F16 G14:G16 H15:H16 I16">
    <cfRule type="cellIs" dxfId="1" priority="2" stopIfTrue="1" operator="equal">
      <formula>"0:0"</formula>
    </cfRule>
  </conditionalFormatting>
  <dataValidations>
    <dataValidation type="list" allowBlank="1" showErrorMessage="1" sqref="C9:J9 D10:J10 E11:J11 F12:J12 G13:J13 H14:J14 I15:J15 J16">
      <formula1>skore</formula1>
    </dataValidation>
  </dataValidations>
  <printOptions/>
  <pageMargins bottom="0.984251969" footer="0.0" header="0.0" left="0.787401575" right="0.787401575" top="0.984251969"/>
  <pageSetup paperSize="9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FFFF"/>
    <pageSetUpPr fitToPage="1"/>
  </sheetPr>
  <sheetViews>
    <sheetView workbookViewId="0"/>
  </sheetViews>
  <sheetFormatPr customHeight="1" defaultColWidth="14.43" defaultRowHeight="15.0"/>
  <cols>
    <col customWidth="1" min="1" max="1" width="3.71"/>
    <col customWidth="1" min="2" max="2" width="8.71"/>
    <col customWidth="1" min="3" max="10" width="10.71"/>
    <col customWidth="1" min="11" max="11" width="2.0"/>
    <col customWidth="1" min="12" max="12" width="9.43"/>
    <col customWidth="1" min="13" max="13" width="7.43"/>
    <col customWidth="1" min="14" max="14" width="8.71"/>
    <col customWidth="1" min="15" max="15" width="7.57"/>
    <col customWidth="1" min="16" max="16" width="1.57"/>
    <col customWidth="1" min="17" max="17" width="7.0"/>
    <col customWidth="1" min="18" max="18" width="1.0"/>
    <col customWidth="1" min="19" max="19" width="7.57"/>
    <col customWidth="1" min="20" max="20" width="11.57"/>
    <col customWidth="1" min="21" max="26" width="8.71"/>
  </cols>
  <sheetData>
    <row r="1" ht="12.0" hidden="1" customHeight="1">
      <c r="B1" s="16">
        <v>1.0</v>
      </c>
      <c r="C1" s="16">
        <v>2.0</v>
      </c>
      <c r="D1" s="16">
        <v>3.0</v>
      </c>
      <c r="E1" s="16">
        <v>4.0</v>
      </c>
      <c r="F1" s="16">
        <v>5.0</v>
      </c>
      <c r="G1" s="16">
        <v>6.0</v>
      </c>
      <c r="H1" s="16">
        <v>7.0</v>
      </c>
      <c r="I1" s="16">
        <v>8.0</v>
      </c>
    </row>
    <row r="2" ht="12.0" customHeight="1"/>
    <row r="3" ht="12.0" customHeight="1"/>
    <row r="4" ht="12.0" customHeight="1"/>
    <row r="5" ht="12.0" customHeight="1"/>
    <row r="6" ht="12.0" customHeight="1"/>
    <row r="7" ht="12.0" customHeight="1"/>
    <row r="8" ht="24.75" customHeight="1">
      <c r="A8" s="17"/>
      <c r="B8" s="18"/>
      <c r="C8" s="20" t="s">
        <v>116</v>
      </c>
      <c r="D8" s="13" t="s">
        <v>40</v>
      </c>
      <c r="E8" s="20" t="s">
        <v>117</v>
      </c>
      <c r="F8" s="13" t="s">
        <v>49</v>
      </c>
      <c r="G8" s="21" t="s">
        <v>60</v>
      </c>
      <c r="H8" s="22"/>
      <c r="I8" s="22"/>
      <c r="J8" s="23"/>
      <c r="K8" s="17"/>
      <c r="L8" s="24" t="s">
        <v>95</v>
      </c>
      <c r="M8" s="25" t="s">
        <v>96</v>
      </c>
      <c r="N8" s="26" t="s">
        <v>97</v>
      </c>
      <c r="O8" s="27" t="s">
        <v>98</v>
      </c>
      <c r="P8" s="28"/>
      <c r="Q8" s="29"/>
      <c r="R8" s="30"/>
      <c r="S8" s="31" t="s">
        <v>99</v>
      </c>
      <c r="T8" s="17"/>
      <c r="U8" s="17"/>
      <c r="V8" s="17"/>
      <c r="W8" s="17"/>
      <c r="X8" s="17"/>
      <c r="Y8" s="17"/>
      <c r="Z8" s="17"/>
    </row>
    <row r="9" ht="24.75" customHeight="1">
      <c r="A9" s="17"/>
      <c r="B9" s="32" t="str">
        <f t="array" ref="B9:B16">TRANSPOSE(C8:J8)</f>
        <v>Prášek Hynek</v>
      </c>
      <c r="C9" s="33" t="s">
        <v>100</v>
      </c>
      <c r="D9" s="34" t="s">
        <v>104</v>
      </c>
      <c r="E9" s="34" t="s">
        <v>107</v>
      </c>
      <c r="F9" s="34" t="s">
        <v>104</v>
      </c>
      <c r="G9" s="34" t="s">
        <v>104</v>
      </c>
      <c r="H9" s="35" t="s">
        <v>100</v>
      </c>
      <c r="I9" s="35" t="s">
        <v>100</v>
      </c>
      <c r="J9" s="36" t="s">
        <v>100</v>
      </c>
      <c r="K9" s="37"/>
      <c r="L9" s="38">
        <f t="shared" ref="L9:L16" si="1">8-COUNTIF(C9:J9,"0:0")</f>
        <v>4</v>
      </c>
      <c r="M9" s="38">
        <f t="array" ref="M9">SUM(IF(VALUE(MID($C9:$J9,1,1))&gt;VALUE(MID($C9:$J9,3,1)),1,0))</f>
        <v>4</v>
      </c>
      <c r="N9" s="39">
        <f t="shared" ref="N9:N16" si="2">L9-M9</f>
        <v>0</v>
      </c>
      <c r="O9" s="40">
        <f t="array" ref="O9">SUM(IF(LEN(C9:J9)&gt;3,"0:0",IF(VALUE(MID($C9:$J9,1,1))=VALUE(MID($C9:$J9,3,1)),0,VALUE(MID($C9:$J9,1,1)))))</f>
        <v>12</v>
      </c>
      <c r="P9" s="41" t="s">
        <v>103</v>
      </c>
      <c r="Q9" s="42">
        <f t="array" ref="Q9">SUM(IF(LEN(C9:J9)&gt;3,"0:0",IF(VALUE(MID($C9:$J9,1,1))=VALUE(MID($C9:$J9,3,1)),0,VALUE(MID($C9:$J9,3,1)))))</f>
        <v>2</v>
      </c>
      <c r="R9" s="41"/>
      <c r="S9" s="43">
        <f t="array" ref="S9">SUM(IF(VALUE(MID($C9:$J9,1,1))&gt;VALUE(MID($C9:$J9,3,1)),2,0))</f>
        <v>8</v>
      </c>
      <c r="T9" s="44">
        <f t="shared" ref="T9:T16" si="3">IF(B9="","",S9+(O9-Q9)/100+O9/1000+CODE(B9)/1000000+U9/10)</f>
        <v>8.11208</v>
      </c>
      <c r="U9" s="17"/>
      <c r="V9" s="17"/>
      <c r="W9" s="17"/>
      <c r="X9" s="17"/>
      <c r="Y9" s="17"/>
      <c r="Z9" s="17"/>
    </row>
    <row r="10" ht="24.75" customHeight="1">
      <c r="A10" s="17"/>
      <c r="B10" s="45" t="s">
        <v>40</v>
      </c>
      <c r="C10" s="46" t="str">
        <f t="array" ref="C10:C16">TRANSPOSE(MID(D9:J9,3,1)&amp;":"&amp;MID(D9:J9,1,1))</f>
        <v>0:3</v>
      </c>
      <c r="D10" s="47" t="s">
        <v>100</v>
      </c>
      <c r="E10" s="34" t="s">
        <v>101</v>
      </c>
      <c r="F10" s="34" t="s">
        <v>101</v>
      </c>
      <c r="G10" s="34" t="s">
        <v>102</v>
      </c>
      <c r="H10" s="35" t="s">
        <v>100</v>
      </c>
      <c r="I10" s="35" t="s">
        <v>100</v>
      </c>
      <c r="J10" s="48" t="s">
        <v>100</v>
      </c>
      <c r="K10" s="37"/>
      <c r="L10" s="49">
        <f t="shared" si="1"/>
        <v>4</v>
      </c>
      <c r="M10" s="49">
        <f t="array" ref="M10">SUM(IF(VALUE(MID($C10:$J10,1,1))&gt;VALUE(MID($C10:$J10,3,1)),1,0))</f>
        <v>0</v>
      </c>
      <c r="N10" s="50">
        <f t="shared" si="2"/>
        <v>4</v>
      </c>
      <c r="O10" s="51">
        <f t="array" ref="O10">SUM(IF(LEN(C10:J10)&gt;3,"0:0",IF(VALUE(MID($C10:$J10,1,1))=VALUE(MID($C10:$J10,3,1)),0,VALUE(MID($C10:$J10,1,1)))))</f>
        <v>1</v>
      </c>
      <c r="P10" s="52" t="s">
        <v>103</v>
      </c>
      <c r="Q10" s="53">
        <f t="array" ref="Q10">SUM(IF(LEN(C10:J10)&gt;3,"0:0",IF(VALUE(MID($C10:$J10,1,1))=VALUE(MID($C10:$J10,3,1)),0,VALUE(MID($C10:$J10,3,1)))))</f>
        <v>12</v>
      </c>
      <c r="R10" s="52"/>
      <c r="S10" s="54">
        <f t="array" ref="S10">SUM(IF(VALUE(MID($C10:$J10,1,1))&gt;VALUE(MID($C10:$J10,3,1)),2,0))</f>
        <v>0</v>
      </c>
      <c r="T10" s="44">
        <f t="shared" si="3"/>
        <v>-0.10892</v>
      </c>
      <c r="U10" s="17"/>
      <c r="V10" s="17"/>
      <c r="W10" s="17"/>
      <c r="X10" s="17"/>
      <c r="Y10" s="17"/>
      <c r="Z10" s="17"/>
    </row>
    <row r="11" ht="24.75" customHeight="1">
      <c r="A11" s="17"/>
      <c r="B11" s="45" t="s">
        <v>117</v>
      </c>
      <c r="C11" s="46" t="s">
        <v>105</v>
      </c>
      <c r="D11" s="55" t="str">
        <f t="array" ref="D11:D16">TRANSPOSE(MID(E10:J10,3,1)&amp;":"&amp;MID(E10:J10,1,1))</f>
        <v>3:0</v>
      </c>
      <c r="E11" s="47" t="s">
        <v>100</v>
      </c>
      <c r="F11" s="34" t="s">
        <v>106</v>
      </c>
      <c r="G11" s="34" t="s">
        <v>102</v>
      </c>
      <c r="H11" s="35" t="s">
        <v>100</v>
      </c>
      <c r="I11" s="35" t="s">
        <v>100</v>
      </c>
      <c r="J11" s="48" t="s">
        <v>100</v>
      </c>
      <c r="K11" s="37"/>
      <c r="L11" s="49">
        <f t="shared" si="1"/>
        <v>4</v>
      </c>
      <c r="M11" s="49">
        <f t="array" ref="M11">SUM(IF(VALUE(MID($C11:$J11,1,1))&gt;VALUE(MID($C11:$J11,3,1)),1,0))</f>
        <v>2</v>
      </c>
      <c r="N11" s="50">
        <f t="shared" si="2"/>
        <v>2</v>
      </c>
      <c r="O11" s="51">
        <f t="array" ref="O11">SUM(IF(LEN(C11:J11)&gt;3,"0:0",IF(VALUE(MID($C11:$J11,1,1))=VALUE(MID($C11:$J11,3,1)),0,VALUE(MID($C11:$J11,1,1)))))</f>
        <v>9</v>
      </c>
      <c r="P11" s="52" t="s">
        <v>103</v>
      </c>
      <c r="Q11" s="53">
        <f t="array" ref="Q11">SUM(IF(LEN(C11:J11)&gt;3,"0:0",IF(VALUE(MID($C11:$J11,1,1))=VALUE(MID($C11:$J11,3,1)),0,VALUE(MID($C11:$J11,3,1)))))</f>
        <v>7</v>
      </c>
      <c r="R11" s="52"/>
      <c r="S11" s="54">
        <f t="array" ref="S11">SUM(IF(VALUE(MID($C11:$J11,1,1))&gt;VALUE(MID($C11:$J11,3,1)),2,0))</f>
        <v>4</v>
      </c>
      <c r="T11" s="44">
        <f t="shared" si="3"/>
        <v>4.029075</v>
      </c>
      <c r="U11" s="17"/>
      <c r="V11" s="17"/>
      <c r="W11" s="17"/>
      <c r="X11" s="17"/>
      <c r="Y11" s="17"/>
      <c r="Z11" s="17"/>
    </row>
    <row r="12" ht="24.75" customHeight="1">
      <c r="A12" s="17"/>
      <c r="B12" s="45" t="s">
        <v>49</v>
      </c>
      <c r="C12" s="46" t="s">
        <v>101</v>
      </c>
      <c r="D12" s="55" t="s">
        <v>104</v>
      </c>
      <c r="E12" s="55" t="str">
        <f t="array" ref="E12:E16">TRANSPOSE(MID(F11:J11,3,1)&amp;":"&amp;MID(F11:J11,1,1))</f>
        <v>1:3</v>
      </c>
      <c r="F12" s="47" t="s">
        <v>100</v>
      </c>
      <c r="G12" s="34" t="s">
        <v>105</v>
      </c>
      <c r="H12" s="35" t="s">
        <v>100</v>
      </c>
      <c r="I12" s="35" t="s">
        <v>100</v>
      </c>
      <c r="J12" s="48" t="s">
        <v>100</v>
      </c>
      <c r="K12" s="37"/>
      <c r="L12" s="49">
        <f t="shared" si="1"/>
        <v>4</v>
      </c>
      <c r="M12" s="49">
        <f t="array" ref="M12">SUM(IF(VALUE(MID($C12:$J12,1,1))&gt;VALUE(MID($C12:$J12,3,1)),1,0))</f>
        <v>1</v>
      </c>
      <c r="N12" s="50">
        <f t="shared" si="2"/>
        <v>3</v>
      </c>
      <c r="O12" s="51">
        <f t="array" ref="O12">SUM(IF(LEN(C12:J12)&gt;3,"0:0",IF(VALUE(MID($C12:$J12,1,1))=VALUE(MID($C12:$J12,3,1)),0,VALUE(MID($C12:$J12,1,1)))))</f>
        <v>6</v>
      </c>
      <c r="P12" s="52" t="s">
        <v>103</v>
      </c>
      <c r="Q12" s="53">
        <f t="array" ref="Q12">SUM(IF(LEN(C12:J12)&gt;3,"0:0",IF(VALUE(MID($C12:$J12,1,1))=VALUE(MID($C12:$J12,3,1)),0,VALUE(MID($C12:$J12,3,1)))))</f>
        <v>9</v>
      </c>
      <c r="R12" s="52"/>
      <c r="S12" s="54">
        <f t="array" ref="S12">SUM(IF(VALUE(MID($C12:$J12,1,1))&gt;VALUE(MID($C12:$J12,3,1)),2,0))</f>
        <v>2</v>
      </c>
      <c r="T12" s="44">
        <f t="shared" si="3"/>
        <v>1.976075</v>
      </c>
      <c r="U12" s="17"/>
      <c r="V12" s="17"/>
      <c r="W12" s="17"/>
      <c r="X12" s="17"/>
      <c r="Y12" s="17"/>
      <c r="Z12" s="17"/>
    </row>
    <row r="13" ht="24.75" customHeight="1">
      <c r="A13" s="17"/>
      <c r="B13" s="45" t="s">
        <v>60</v>
      </c>
      <c r="C13" s="46" t="s">
        <v>101</v>
      </c>
      <c r="D13" s="55" t="s">
        <v>106</v>
      </c>
      <c r="E13" s="55" t="s">
        <v>106</v>
      </c>
      <c r="F13" s="55" t="str">
        <f t="array" ref="F13:F16">TRANSPOSE(MID(G12:J12,3,1)&amp;":"&amp;MID(G12:J12,1,1))</f>
        <v>3:2</v>
      </c>
      <c r="G13" s="47" t="s">
        <v>100</v>
      </c>
      <c r="H13" s="35" t="s">
        <v>100</v>
      </c>
      <c r="I13" s="35" t="s">
        <v>100</v>
      </c>
      <c r="J13" s="48" t="s">
        <v>100</v>
      </c>
      <c r="K13" s="37"/>
      <c r="L13" s="49">
        <f t="shared" si="1"/>
        <v>4</v>
      </c>
      <c r="M13" s="49">
        <f t="array" ref="M13">SUM(IF(VALUE(MID($C13:$J13,1,1))&gt;VALUE(MID($C13:$J13,3,1)),1,0))</f>
        <v>3</v>
      </c>
      <c r="N13" s="50">
        <f t="shared" si="2"/>
        <v>1</v>
      </c>
      <c r="O13" s="51">
        <f t="array" ref="O13">SUM(IF(LEN(C13:J13)&gt;3,"0:0",IF(VALUE(MID($C13:$J13,1,1))=VALUE(MID($C13:$J13,3,1)),0,VALUE(MID($C13:$J13,1,1)))))</f>
        <v>9</v>
      </c>
      <c r="P13" s="52" t="s">
        <v>103</v>
      </c>
      <c r="Q13" s="53">
        <f t="array" ref="Q13">SUM(IF(LEN(C13:J13)&gt;3,"0:0",IF(VALUE(MID($C13:$J13,1,1))=VALUE(MID($C13:$J13,3,1)),0,VALUE(MID($C13:$J13,3,1)))))</f>
        <v>7</v>
      </c>
      <c r="R13" s="52"/>
      <c r="S13" s="54">
        <f t="array" ref="S13">SUM(IF(VALUE(MID($C13:$J13,1,1))&gt;VALUE(MID($C13:$J13,3,1)),2,0))</f>
        <v>6</v>
      </c>
      <c r="T13" s="44">
        <f t="shared" si="3"/>
        <v>6.029072</v>
      </c>
      <c r="U13" s="17"/>
      <c r="V13" s="17"/>
      <c r="W13" s="17"/>
      <c r="X13" s="17"/>
      <c r="Y13" s="17"/>
      <c r="Z13" s="17"/>
    </row>
    <row r="14" ht="24.75" customHeight="1">
      <c r="A14" s="17"/>
      <c r="B14" s="45"/>
      <c r="C14" s="46" t="s">
        <v>100</v>
      </c>
      <c r="D14" s="55" t="s">
        <v>100</v>
      </c>
      <c r="E14" s="55" t="s">
        <v>100</v>
      </c>
      <c r="F14" s="55" t="s">
        <v>100</v>
      </c>
      <c r="G14" s="55" t="str">
        <f t="array" ref="G14:G16">TRANSPOSE(MID(H13:J13,3,1)&amp;":"&amp;MID(H13:J13,1,1))</f>
        <v>0:0</v>
      </c>
      <c r="H14" s="47" t="s">
        <v>100</v>
      </c>
      <c r="I14" s="35" t="s">
        <v>100</v>
      </c>
      <c r="J14" s="48" t="s">
        <v>100</v>
      </c>
      <c r="K14" s="37"/>
      <c r="L14" s="49">
        <f t="shared" si="1"/>
        <v>0</v>
      </c>
      <c r="M14" s="49">
        <f t="array" ref="M14">SUM(IF(VALUE(MID($C14:$J14,1,1))&gt;VALUE(MID($C14:$J14,3,1)),1,0))</f>
        <v>0</v>
      </c>
      <c r="N14" s="50">
        <f t="shared" si="2"/>
        <v>0</v>
      </c>
      <c r="O14" s="51">
        <f t="array" ref="O14">SUM(IF(LEN(C14:J14)&gt;3,"0:0",IF(VALUE(MID($C14:$J14,1,1))=VALUE(MID($C14:$J14,3,1)),0,VALUE(MID($C14:$J14,1,1)))))</f>
        <v>0</v>
      </c>
      <c r="P14" s="52" t="s">
        <v>103</v>
      </c>
      <c r="Q14" s="53">
        <f t="array" ref="Q14">SUM(IF(LEN(C14:J14)&gt;3,"0:0",IF(VALUE(MID($C14:$J14,1,1))=VALUE(MID($C14:$J14,3,1)),0,VALUE(MID($C14:$J14,3,1)))))</f>
        <v>0</v>
      </c>
      <c r="R14" s="52"/>
      <c r="S14" s="54">
        <f t="array" ref="S14">SUM(IF(VALUE(MID($C14:$J14,1,1))&gt;VALUE(MID($C14:$J14,3,1)),2,0))</f>
        <v>0</v>
      </c>
      <c r="T14" s="44" t="str">
        <f t="shared" si="3"/>
        <v/>
      </c>
      <c r="U14" s="17"/>
      <c r="V14" s="17"/>
      <c r="W14" s="17"/>
      <c r="X14" s="17"/>
      <c r="Y14" s="17"/>
      <c r="Z14" s="17"/>
    </row>
    <row r="15" ht="24.75" customHeight="1">
      <c r="A15" s="17"/>
      <c r="B15" s="45"/>
      <c r="C15" s="46" t="s">
        <v>100</v>
      </c>
      <c r="D15" s="55" t="s">
        <v>100</v>
      </c>
      <c r="E15" s="55" t="s">
        <v>100</v>
      </c>
      <c r="F15" s="55" t="s">
        <v>100</v>
      </c>
      <c r="G15" s="55" t="s">
        <v>100</v>
      </c>
      <c r="H15" s="55" t="str">
        <f t="array" ref="H15:H16">TRANSPOSE(MID(I14:J14,3,1)&amp;":"&amp;MID(I14:J14,1,1))</f>
        <v>0:0</v>
      </c>
      <c r="I15" s="56" t="s">
        <v>100</v>
      </c>
      <c r="J15" s="48" t="s">
        <v>100</v>
      </c>
      <c r="K15" s="37"/>
      <c r="L15" s="49">
        <f t="shared" si="1"/>
        <v>0</v>
      </c>
      <c r="M15" s="49">
        <f t="array" ref="M15">SUM(IF(VALUE(MID($C15:$J15,1,1))&gt;VALUE(MID($C15:$J15,3,1)),1,0))</f>
        <v>0</v>
      </c>
      <c r="N15" s="50">
        <f t="shared" si="2"/>
        <v>0</v>
      </c>
      <c r="O15" s="51">
        <f t="array" ref="O15">SUM(IF(LEN(C15:J15)&gt;3,"0:0",IF(VALUE(MID($C15:$J15,1,1))=VALUE(MID($C15:$J15,3,1)),0,VALUE(MID($C15:$J15,1,1)))))</f>
        <v>0</v>
      </c>
      <c r="P15" s="52" t="s">
        <v>103</v>
      </c>
      <c r="Q15" s="53">
        <f t="array" ref="Q15">SUM(IF(LEN(C15:J15)&gt;3,"0:0",IF(VALUE(MID($C15:$J15,1,1))=VALUE(MID($C15:$J15,3,1)),0,VALUE(MID($C15:$J15,3,1)))))</f>
        <v>0</v>
      </c>
      <c r="R15" s="52"/>
      <c r="S15" s="54">
        <f t="array" ref="S15">SUM(IF(VALUE(MID($C15:$J15,1,1))&gt;VALUE(MID($C15:$J15,3,1)),2,0))</f>
        <v>0</v>
      </c>
      <c r="T15" s="44" t="str">
        <f t="shared" si="3"/>
        <v/>
      </c>
      <c r="U15" s="17"/>
      <c r="V15" s="17"/>
      <c r="W15" s="17"/>
      <c r="X15" s="17"/>
      <c r="Y15" s="17"/>
      <c r="Z15" s="17"/>
    </row>
    <row r="16" ht="24.75" customHeight="1">
      <c r="A16" s="17"/>
      <c r="B16" s="57"/>
      <c r="C16" s="58" t="s">
        <v>100</v>
      </c>
      <c r="D16" s="59" t="s">
        <v>100</v>
      </c>
      <c r="E16" s="59" t="s">
        <v>100</v>
      </c>
      <c r="F16" s="59" t="s">
        <v>100</v>
      </c>
      <c r="G16" s="59" t="s">
        <v>100</v>
      </c>
      <c r="H16" s="59" t="s">
        <v>100</v>
      </c>
      <c r="I16" s="60" t="str">
        <f t="array" ref="I16">TRANSPOSE(MID(J15,3,1)&amp;":"&amp;MID(J15,1,1))</f>
        <v>0:0</v>
      </c>
      <c r="J16" s="61" t="s">
        <v>100</v>
      </c>
      <c r="K16" s="37"/>
      <c r="L16" s="62">
        <f t="shared" si="1"/>
        <v>0</v>
      </c>
      <c r="M16" s="62">
        <f t="array" ref="M16">SUM(IF(VALUE(MID($C16:$J16,1,1))&gt;VALUE(MID($C16:$J16,3,1)),1,0))</f>
        <v>0</v>
      </c>
      <c r="N16" s="63">
        <f t="shared" si="2"/>
        <v>0</v>
      </c>
      <c r="O16" s="64">
        <f t="array" ref="O16">SUM(IF(LEN(C16:J16)&gt;3,"0:0",IF(VALUE(MID($C16:$J16,1,1))=VALUE(MID($C16:$J16,3,1)),0,VALUE(MID($C16:$J16,1,1)))))</f>
        <v>0</v>
      </c>
      <c r="P16" s="65" t="s">
        <v>103</v>
      </c>
      <c r="Q16" s="66">
        <f t="array" ref="Q16">SUM(IF(LEN(C16:J16)&gt;3,"0:0",IF(VALUE(MID($C16:$J16,1,1))=VALUE(MID($C16:$J16,3,1)),0,VALUE(MID($C16:$J16,3,1)))))</f>
        <v>0</v>
      </c>
      <c r="R16" s="65"/>
      <c r="S16" s="67">
        <f t="array" ref="S16">SUM(IF(VALUE(MID($C16:$J16,1,1))&gt;VALUE(MID($C16:$J16,3,1)),2,0))</f>
        <v>0</v>
      </c>
      <c r="T16" s="44" t="str">
        <f t="shared" si="3"/>
        <v/>
      </c>
      <c r="U16" s="17"/>
      <c r="V16" s="17"/>
      <c r="W16" s="17"/>
      <c r="X16" s="17"/>
      <c r="Y16" s="17"/>
      <c r="Z16" s="17"/>
    </row>
    <row r="17" ht="12.0" customHeight="1"/>
    <row r="18" ht="12.0" customHeight="1"/>
    <row r="19" ht="12.0" customHeight="1"/>
    <row r="20" ht="12.0" customHeight="1"/>
    <row r="21" ht="12.0" customHeight="1">
      <c r="B21" s="68" t="s">
        <v>108</v>
      </c>
      <c r="C21" s="69" t="s">
        <v>3</v>
      </c>
      <c r="D21" s="69" t="s">
        <v>109</v>
      </c>
      <c r="E21" s="70" t="s">
        <v>110</v>
      </c>
    </row>
    <row r="22" ht="19.5" customHeight="1">
      <c r="B22" s="71">
        <v>1.0</v>
      </c>
      <c r="C22" s="72" t="str">
        <f>IFERROR(__xludf.DUMMYFUNCTION("ARRAY_CONSTRAIN(
  INDEX(
    SORT(
      FILTER({B9:B16, T9:T16}, (B9:B16&lt;&gt;"""")*(T9:T16&lt;&gt;0)),
      2, FALSE
    ),
    ,1
  ),
  8, 1
)
"),"Prášek Hynek")</f>
        <v>Prášek Hynek</v>
      </c>
      <c r="D22" s="72">
        <f t="shared" ref="D22:D29" si="4">VLOOKUP($C22,$B$9:$S$16,18,FALSE)</f>
        <v>8</v>
      </c>
      <c r="E22" s="73" t="str">
        <f t="shared" ref="E22:E29" si="5">VLOOKUP($C22,$B$9:$S$16,14,FALSE)&amp;":"&amp;VLOOKUP($C22,$B$9:$S$16,16,FALSE)</f>
        <v>12:2</v>
      </c>
    </row>
    <row r="23" ht="19.5" customHeight="1">
      <c r="B23" s="74">
        <v>2.0</v>
      </c>
      <c r="C23" s="75" t="str">
        <f>IFERROR(__xludf.DUMMYFUNCTION("""COMPUTED_VALUE"""),"Hrůza")</f>
        <v>Hrůza</v>
      </c>
      <c r="D23" s="75">
        <f t="shared" si="4"/>
        <v>6</v>
      </c>
      <c r="E23" s="76" t="str">
        <f t="shared" si="5"/>
        <v>9:7</v>
      </c>
    </row>
    <row r="24" ht="19.5" customHeight="1">
      <c r="B24" s="74">
        <v>3.0</v>
      </c>
      <c r="C24" s="75" t="str">
        <f>IFERROR(__xludf.DUMMYFUNCTION("""COMPUTED_VALUE"""),"Kokojan Adam")</f>
        <v>Kokojan Adam</v>
      </c>
      <c r="D24" s="75">
        <f t="shared" si="4"/>
        <v>4</v>
      </c>
      <c r="E24" s="76" t="str">
        <f t="shared" si="5"/>
        <v>9:7</v>
      </c>
    </row>
    <row r="25" ht="19.5" customHeight="1">
      <c r="B25" s="74">
        <v>4.0</v>
      </c>
      <c r="C25" s="75" t="str">
        <f>IFERROR(__xludf.DUMMYFUNCTION("""COMPUTED_VALUE"""),"Kohoutová")</f>
        <v>Kohoutová</v>
      </c>
      <c r="D25" s="75">
        <f t="shared" si="4"/>
        <v>2</v>
      </c>
      <c r="E25" s="76" t="str">
        <f t="shared" si="5"/>
        <v>6:9</v>
      </c>
    </row>
    <row r="26" ht="19.5" customHeight="1">
      <c r="B26" s="74">
        <v>5.0</v>
      </c>
      <c r="C26" s="75" t="str">
        <f>IFERROR(__xludf.DUMMYFUNCTION("""COMPUTED_VALUE"""),"Přikrylová")</f>
        <v>Přikrylová</v>
      </c>
      <c r="D26" s="75">
        <f t="shared" si="4"/>
        <v>0</v>
      </c>
      <c r="E26" s="76" t="str">
        <f t="shared" si="5"/>
        <v>1:12</v>
      </c>
    </row>
    <row r="27" ht="19.5" customHeight="1">
      <c r="B27" s="74">
        <v>6.0</v>
      </c>
      <c r="C27" s="75"/>
      <c r="D27" s="75" t="str">
        <f t="shared" si="4"/>
        <v>#N/A</v>
      </c>
      <c r="E27" s="76" t="str">
        <f t="shared" si="5"/>
        <v>#N/A</v>
      </c>
    </row>
    <row r="28" ht="19.5" customHeight="1">
      <c r="B28" s="74">
        <v>7.0</v>
      </c>
      <c r="C28" s="75"/>
      <c r="D28" s="75" t="str">
        <f t="shared" si="4"/>
        <v>#N/A</v>
      </c>
      <c r="E28" s="76" t="str">
        <f t="shared" si="5"/>
        <v>#N/A</v>
      </c>
    </row>
    <row r="29" ht="19.5" customHeight="1">
      <c r="B29" s="77">
        <v>8.0</v>
      </c>
      <c r="C29" s="78"/>
      <c r="D29" s="78" t="str">
        <f t="shared" si="4"/>
        <v>#N/A</v>
      </c>
      <c r="E29" s="79" t="str">
        <f t="shared" si="5"/>
        <v>#N/A</v>
      </c>
    </row>
    <row r="30" ht="12.0" customHeight="1"/>
    <row r="31" ht="12.0" customHeight="1"/>
    <row r="32" ht="12.0" customHeight="1"/>
    <row r="33" ht="12.0" customHeight="1"/>
    <row r="34" ht="12.0" customHeight="1"/>
    <row r="35" ht="12.0" customHeight="1"/>
    <row r="36" ht="12.0" customHeight="1"/>
    <row r="37" ht="12.0" customHeight="1"/>
    <row r="38" ht="12.0" customHeight="1"/>
    <row r="39" ht="12.0" customHeight="1"/>
    <row r="40" ht="12.0" customHeight="1"/>
    <row r="41" ht="12.0" customHeight="1"/>
    <row r="42" ht="12.0" customHeight="1"/>
    <row r="43" ht="12.0" customHeight="1"/>
    <row r="44" ht="12.0" customHeight="1"/>
    <row r="45" ht="12.0" customHeight="1"/>
    <row r="46" ht="12.0" customHeight="1"/>
    <row r="47" ht="12.0" customHeight="1"/>
    <row r="48" ht="12.0" customHeight="1"/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mergeCells count="1">
    <mergeCell ref="O8:Q8"/>
  </mergeCells>
  <conditionalFormatting sqref="C9 D10 E11 F12 G13 H14 I15 J16">
    <cfRule type="cellIs" dxfId="0" priority="1" stopIfTrue="1" operator="equal">
      <formula>"""0:0"""</formula>
    </cfRule>
  </conditionalFormatting>
  <conditionalFormatting sqref="D9 E9:E10 F9:F11 G9:G12 H9:H13 I9:I14 J9:J15 C10:C16 D11:D16 E12:E16 F13:F16 G14:G16 H15:H16 I16">
    <cfRule type="cellIs" dxfId="1" priority="2" stopIfTrue="1" operator="equal">
      <formula>"0:0"</formula>
    </cfRule>
  </conditionalFormatting>
  <dataValidations>
    <dataValidation type="list" allowBlank="1" showErrorMessage="1" sqref="C9:J9 D10:J10 E11:J11 F12:J12 G13:J13 H14:J14 I15:J15 J16">
      <formula1>skore</formula1>
    </dataValidation>
  </dataValidations>
  <printOptions/>
  <pageMargins bottom="0.984251969" footer="0.0" header="0.0" left="0.787401575" right="0.787401575" top="0.984251969"/>
  <pageSetup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2010-02-16T10:14:38Z</dcterms:created>
  <dc:creator>zda2cj</dc:creator>
</cp:coreProperties>
</file>